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875" windowHeight="8160" activeTab="0"/>
  </bookViews>
  <sheets>
    <sheet name="Ilmoittautuminen" sheetId="1" r:id="rId1"/>
    <sheet name="64_16 kaavio" sheetId="2" r:id="rId2"/>
    <sheet name="Pelit" sheetId="3" r:id="rId3"/>
    <sheet name="Lopputulokset" sheetId="4" r:id="rId4"/>
    <sheet name="Pöytäkirjat" sheetId="5" r:id="rId5"/>
    <sheet name="Kuitit" sheetId="6" r:id="rId6"/>
  </sheets>
  <definedNames>
    <definedName name="_xlnm.Print_Area" localSheetId="5">'Kuitit'!$A$1:$I$224</definedName>
    <definedName name="_xlnm.Print_Area" localSheetId="3">'Lopputulokset'!$A$1:$M$67</definedName>
    <definedName name="_xlnm.Print_Area" localSheetId="2">'Pelit'!$A$1:$G$147</definedName>
    <definedName name="_xlnm.Print_Area" localSheetId="4">'Pöytäkirjat'!$A$1:$AG$384</definedName>
  </definedNames>
  <calcPr fullCalcOnLoad="1"/>
</workbook>
</file>

<file path=xl/comments2.xml><?xml version="1.0" encoding="utf-8"?>
<comments xmlns="http://schemas.openxmlformats.org/spreadsheetml/2006/main">
  <authors>
    <author>Pentti Sipola</author>
  </authors>
  <commentList>
    <comment ref="K212" authorId="0">
      <text>
        <r>
          <rPr>
            <b/>
            <sz val="9"/>
            <rFont val="Tahoma"/>
            <family val="2"/>
          </rPr>
          <t>Pentti Sipola:</t>
        </r>
        <r>
          <rPr>
            <sz val="9"/>
            <rFont val="Tahoma"/>
            <family val="2"/>
          </rPr>
          <t xml:space="preserve">
E=ei ole pelannut pääsystä cuppiin voittajien puolelta päässeitten kanssa
1=pelannut 1. voittajanpuolen pelaajan kanssa
2=pelannut 2. voittajanpuolen pelaajan kanssa
3=pelannut 3. voittajanpuolen pelaajan kanssa
…jne.
</t>
        </r>
      </text>
    </comment>
    <comment ref="K214" authorId="0">
      <text>
        <r>
          <rPr>
            <b/>
            <sz val="9"/>
            <rFont val="Tahoma"/>
            <family val="2"/>
          </rPr>
          <t>Pentti Sipola:</t>
        </r>
        <r>
          <rPr>
            <sz val="9"/>
            <rFont val="Tahoma"/>
            <family val="2"/>
          </rPr>
          <t xml:space="preserve">
E=ei ole pelannut pääsystä cuppiin voittajien puolelta päässeitten kanssa
1=pelannut 1. voittajanpuolen pelaajan kanssa
2=pelannut 2. voittajanpuolen pelaajan kanssa
3=pelannut 3. voittajanpuolen pelaajan kanssa
…jne.
</t>
        </r>
      </text>
    </comment>
    <comment ref="K216" authorId="0">
      <text>
        <r>
          <rPr>
            <b/>
            <sz val="9"/>
            <rFont val="Tahoma"/>
            <family val="2"/>
          </rPr>
          <t>Pentti Sipola:</t>
        </r>
        <r>
          <rPr>
            <sz val="9"/>
            <rFont val="Tahoma"/>
            <family val="2"/>
          </rPr>
          <t xml:space="preserve">
E=ei ole pelannut pääsystä cuppiin voittajien puolelta päässeitten kanssa
1=pelannut 1. voittajanpuolen pelaajan kanssa
2=pelannut 2. voittajanpuolen pelaajan kanssa
3=pelannut 3. voittajanpuolen pelaajan kanssa
…jne.
</t>
        </r>
      </text>
    </comment>
    <comment ref="K218" authorId="0">
      <text>
        <r>
          <rPr>
            <b/>
            <sz val="9"/>
            <rFont val="Tahoma"/>
            <family val="2"/>
          </rPr>
          <t>Pentti Sipola:</t>
        </r>
        <r>
          <rPr>
            <sz val="9"/>
            <rFont val="Tahoma"/>
            <family val="2"/>
          </rPr>
          <t xml:space="preserve">
E=ei ole pelannut pääsystä cuppiin voittajien puolelta päässeitten kanssa
1=pelannut 1. voittajanpuolen pelaajan kanssa
2=pelannut 2. voittajanpuolen pelaajan kanssa
3=pelannut 3. voittajanpuolen pelaajan kanssa
…jne.
</t>
        </r>
      </text>
    </comment>
    <comment ref="K220" authorId="0">
      <text>
        <r>
          <rPr>
            <b/>
            <sz val="9"/>
            <rFont val="Tahoma"/>
            <family val="2"/>
          </rPr>
          <t>Pentti Sipola:</t>
        </r>
        <r>
          <rPr>
            <sz val="9"/>
            <rFont val="Tahoma"/>
            <family val="2"/>
          </rPr>
          <t xml:space="preserve">
E=ei ole pelannut pääsystä cuppiin voittajien puolelta päässeitten kanssa
1=pelannut 1. voittajanpuolen pelaajan kanssa
2=pelannut 2. voittajanpuolen pelaajan kanssa
3=pelannut 3. voittajanpuolen pelaajan kanssa
…jne.
</t>
        </r>
      </text>
    </comment>
    <comment ref="K222" authorId="0">
      <text>
        <r>
          <rPr>
            <b/>
            <sz val="9"/>
            <rFont val="Tahoma"/>
            <family val="2"/>
          </rPr>
          <t>Pentti Sipola:</t>
        </r>
        <r>
          <rPr>
            <sz val="9"/>
            <rFont val="Tahoma"/>
            <family val="2"/>
          </rPr>
          <t xml:space="preserve">
E=ei ole pelannut pääsystä cuppiin voittajien puolelta päässeitten kanssa
1=pelannut 1. voittajanpuolen pelaajan kanssa
2=pelannut 2. voittajanpuolen pelaajan kanssa
3=pelannut 3. voittajanpuolen pelaajan kanssa
…jne.
</t>
        </r>
      </text>
    </comment>
    <comment ref="K224" authorId="0">
      <text>
        <r>
          <rPr>
            <b/>
            <sz val="9"/>
            <rFont val="Tahoma"/>
            <family val="2"/>
          </rPr>
          <t>Pentti Sipola:</t>
        </r>
        <r>
          <rPr>
            <sz val="9"/>
            <rFont val="Tahoma"/>
            <family val="2"/>
          </rPr>
          <t xml:space="preserve">
E=ei ole pelannut pääsystä cuppiin voittajien puolelta päässeitten kanssa
1=pelannut 1. voittajanpuolen pelaajan kanssa
2=pelannut 2. voittajanpuolen pelaajan kanssa
3=pelannut 3. voittajanpuolen pelaajan kanssa
…jne.
</t>
        </r>
      </text>
    </comment>
    <comment ref="K226" authorId="0">
      <text>
        <r>
          <rPr>
            <b/>
            <sz val="9"/>
            <rFont val="Tahoma"/>
            <family val="2"/>
          </rPr>
          <t>Pentti Sipola:</t>
        </r>
        <r>
          <rPr>
            <sz val="9"/>
            <rFont val="Tahoma"/>
            <family val="2"/>
          </rPr>
          <t xml:space="preserve">
E=ei ole pelannut pääsystä cuppiin voittajien puolelta päässeitten kanssa
1=pelannut 1. voittajanpuolen pelaajan kanssa
2=pelannut 2. voittajanpuolen pelaajan kanssa
3=pelannut 3. voittajanpuolen pelaajan kanssa
…jne.
</t>
        </r>
      </text>
    </comment>
  </commentList>
</comments>
</file>

<file path=xl/sharedStrings.xml><?xml version="1.0" encoding="utf-8"?>
<sst xmlns="http://schemas.openxmlformats.org/spreadsheetml/2006/main" count="4556" uniqueCount="165">
  <si>
    <t>cup</t>
  </si>
  <si>
    <t>1/2 finaali</t>
  </si>
  <si>
    <t>Finaali</t>
  </si>
  <si>
    <t>Nimi</t>
  </si>
  <si>
    <t>Seura</t>
  </si>
  <si>
    <t>Voittajat 2.k.</t>
  </si>
  <si>
    <t>Hävinneet 3.k.</t>
  </si>
  <si>
    <t xml:space="preserve">1/2 finaali </t>
  </si>
  <si>
    <t>Hävinneet 2.k.</t>
  </si>
  <si>
    <t>Satunnaisluku</t>
  </si>
  <si>
    <t>Osallis-tumis-maksu</t>
  </si>
  <si>
    <t>Lisenssi-maksu (x=kausi-lisenssi)</t>
  </si>
  <si>
    <t xml:space="preserve">1/4 finaali </t>
  </si>
  <si>
    <t>1/4 finaali</t>
  </si>
  <si>
    <t>voittoon</t>
  </si>
  <si>
    <t>Pelaaja</t>
  </si>
  <si>
    <t>Tulos</t>
  </si>
  <si>
    <t>vs</t>
  </si>
  <si>
    <t>-</t>
  </si>
  <si>
    <t>Hävinneiden puoli 2. kierros</t>
  </si>
  <si>
    <t>Voittajien puoli 2. Kierros</t>
  </si>
  <si>
    <t>Hävinneiden puoli 3. kierros</t>
  </si>
  <si>
    <t>Hävinneiden puoli 4. kierros</t>
  </si>
  <si>
    <t xml:space="preserve">Finaali </t>
  </si>
  <si>
    <t>Lopputulokset</t>
  </si>
  <si>
    <t>Pyramidi RG3 Moskovskaja, Espoo/EBK</t>
  </si>
  <si>
    <t>PPK</t>
  </si>
  <si>
    <t>Kuitti</t>
  </si>
  <si>
    <t>Järjestäjä:</t>
  </si>
  <si>
    <t>Paikka:</t>
  </si>
  <si>
    <t>Kaisaniemi</t>
  </si>
  <si>
    <t>Aika:</t>
  </si>
  <si>
    <t>5.-6.9.2008</t>
  </si>
  <si>
    <t>Osallistuja:</t>
  </si>
  <si>
    <t>Matti Meikäläinen</t>
  </si>
  <si>
    <t>Seura:</t>
  </si>
  <si>
    <t>Osanottomaksu:</t>
  </si>
  <si>
    <t>Kuitataan maksetuksi</t>
  </si>
  <si>
    <t>Aimo Aivastus</t>
  </si>
  <si>
    <t>Pyriksen pelaajat ry.</t>
  </si>
  <si>
    <t>Pyramidi RG2</t>
  </si>
  <si>
    <t>Lisenssimaksut SBiL:lle:</t>
  </si>
  <si>
    <t>Nuorta tai naista</t>
  </si>
  <si>
    <t>1. Palkinto 50% palkintosummasta:</t>
  </si>
  <si>
    <t>Aikuista</t>
  </si>
  <si>
    <t>Potinjako</t>
  </si>
  <si>
    <t>2. Palkinto 25% palkintosummasta:</t>
  </si>
  <si>
    <t>3. Ja 4. Palkinto 12,5% palkintosummasta:</t>
  </si>
  <si>
    <t>W.O.</t>
  </si>
  <si>
    <t>Kopioi keskustelupalstalle</t>
  </si>
  <si>
    <t>Voittajat 3.k.</t>
  </si>
  <si>
    <t>&lt;-B1</t>
  </si>
  <si>
    <t>&lt;-B2</t>
  </si>
  <si>
    <t>&lt;-B3</t>
  </si>
  <si>
    <t>&lt;-B4</t>
  </si>
  <si>
    <t>&lt;-A1</t>
  </si>
  <si>
    <t>&lt;-A2</t>
  </si>
  <si>
    <t>&lt;-A3</t>
  </si>
  <si>
    <t>&lt;-A4</t>
  </si>
  <si>
    <t>&lt;-A5</t>
  </si>
  <si>
    <t>&lt;-A6</t>
  </si>
  <si>
    <t>&lt;-A7</t>
  </si>
  <si>
    <t>&lt;-A8</t>
  </si>
  <si>
    <t>A7-&gt;</t>
  </si>
  <si>
    <t>A8-&gt;</t>
  </si>
  <si>
    <t>A5-&gt;</t>
  </si>
  <si>
    <t>A6-&gt;</t>
  </si>
  <si>
    <t>A3-&gt;</t>
  </si>
  <si>
    <t>A4-&gt;</t>
  </si>
  <si>
    <t>A1-&gt;</t>
  </si>
  <si>
    <t>A2-&gt;</t>
  </si>
  <si>
    <t>B3-&gt;</t>
  </si>
  <si>
    <t>B4-&gt;</t>
  </si>
  <si>
    <t>B1-&gt;</t>
  </si>
  <si>
    <t>B2-&gt;</t>
  </si>
  <si>
    <t>A15-&gt;</t>
  </si>
  <si>
    <t>A16-&gt;</t>
  </si>
  <si>
    <t>A13-&gt;</t>
  </si>
  <si>
    <t>A14-&gt;</t>
  </si>
  <si>
    <t>A12-&gt;</t>
  </si>
  <si>
    <t>A9-&gt;</t>
  </si>
  <si>
    <t>A10-&gt;</t>
  </si>
  <si>
    <t>B5-&gt;</t>
  </si>
  <si>
    <t>B6-&gt;</t>
  </si>
  <si>
    <t>B7-&gt;</t>
  </si>
  <si>
    <t>B8-&gt;</t>
  </si>
  <si>
    <t>&lt;-A9</t>
  </si>
  <si>
    <t>&lt;-A10</t>
  </si>
  <si>
    <t>&lt;-A11</t>
  </si>
  <si>
    <t>&lt;-A12</t>
  </si>
  <si>
    <t>&lt;-A13</t>
  </si>
  <si>
    <t>&lt;-A14</t>
  </si>
  <si>
    <t>&lt;-A15</t>
  </si>
  <si>
    <t>&lt;-A16</t>
  </si>
  <si>
    <t>&lt;-B8</t>
  </si>
  <si>
    <t>&lt;-B7</t>
  </si>
  <si>
    <t>&lt;-B6</t>
  </si>
  <si>
    <t>&lt;-B5</t>
  </si>
  <si>
    <t>A11-&gt;</t>
  </si>
  <si>
    <t>Voittajien puoli 3. Kierros</t>
  </si>
  <si>
    <t>A</t>
  </si>
  <si>
    <t>B</t>
  </si>
  <si>
    <t>C</t>
  </si>
  <si>
    <t>D</t>
  </si>
  <si>
    <t>H</t>
  </si>
  <si>
    <t>V</t>
  </si>
  <si>
    <t>Sijat 49. - 64.</t>
  </si>
  <si>
    <t>Sijat 33. - 48.</t>
  </si>
  <si>
    <t>Sijat 25. - 32.</t>
  </si>
  <si>
    <t>Sijat 17. - 24.</t>
  </si>
  <si>
    <t>CUP-PELIT</t>
  </si>
  <si>
    <t>Kotipaikka</t>
  </si>
  <si>
    <t>1. Kierros         voittotulos:</t>
  </si>
  <si>
    <t>Hävinneet 4.k.</t>
  </si>
  <si>
    <t>Hävinneet 5.k:</t>
  </si>
  <si>
    <t>1. kierros</t>
  </si>
  <si>
    <t>Hävinneiden puoli 5. kierros</t>
  </si>
  <si>
    <t>1. p</t>
  </si>
  <si>
    <t>2. p</t>
  </si>
  <si>
    <t>3. p</t>
  </si>
  <si>
    <t>4. p</t>
  </si>
  <si>
    <t>5. p</t>
  </si>
  <si>
    <t>6. p</t>
  </si>
  <si>
    <t>7. p</t>
  </si>
  <si>
    <t>8. p</t>
  </si>
  <si>
    <t>9. p</t>
  </si>
  <si>
    <t>10. p</t>
  </si>
  <si>
    <t>11. p</t>
  </si>
  <si>
    <t>Yht.</t>
  </si>
  <si>
    <t>Ottlut</t>
  </si>
  <si>
    <t>Pelit</t>
  </si>
  <si>
    <t>Pallot</t>
  </si>
  <si>
    <t>Rgp</t>
  </si>
  <si>
    <t>Suhde</t>
  </si>
  <si>
    <t>Pelaaja1</t>
  </si>
  <si>
    <t>Pelaaja2</t>
  </si>
  <si>
    <t xml:space="preserve"> Pelit</t>
  </si>
  <si>
    <t xml:space="preserve">Ottelut </t>
  </si>
  <si>
    <t>Keräilyalue:</t>
  </si>
  <si>
    <t>Kopio keskustelupalstalle</t>
  </si>
  <si>
    <t>Nimi Seura, OtteluVo-Hä, PeliVo-Hä(Suhde), PallotVo-Hä(Suhde)</t>
  </si>
  <si>
    <t>Pöytä nro:</t>
  </si>
  <si>
    <t xml:space="preserve">          </t>
  </si>
  <si>
    <t>Kahdeksan sarja(t) peli nro:</t>
  </si>
  <si>
    <t xml:space="preserve">                                </t>
  </si>
  <si>
    <t xml:space="preserve">Pelaaja 1: </t>
  </si>
  <si>
    <t xml:space="preserve">Pelaaja 2: </t>
  </si>
  <si>
    <t xml:space="preserve">                                   </t>
  </si>
  <si>
    <t>________________</t>
  </si>
  <si>
    <t>3. k.  hävinneet</t>
  </si>
  <si>
    <t>1/8 finaali</t>
  </si>
  <si>
    <t>Hävinneiden puoli cuppiin päässeet</t>
  </si>
  <si>
    <t>Voittajien puoli</t>
  </si>
  <si>
    <t>Sijat 1. - 2.</t>
  </si>
  <si>
    <t>Sijat 3. - 4.</t>
  </si>
  <si>
    <t>Sijat 5. - 8.</t>
  </si>
  <si>
    <t>Sijat 9. - 16.</t>
  </si>
  <si>
    <t xml:space="preserve">                             </t>
  </si>
  <si>
    <t>©</t>
  </si>
  <si>
    <t>SBiL:lle 12,5% ja</t>
  </si>
  <si>
    <t xml:space="preserve"> Palkintopottiin 12,5%:</t>
  </si>
  <si>
    <t>Järjestävälle seuralle 25%:</t>
  </si>
  <si>
    <t>Palkinnot 50%:</t>
  </si>
  <si>
    <t>N.N.</t>
  </si>
  <si>
    <t>Kokkolassa 4.11.2012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</si>
</sst>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#,##0.0\ &quot;€&quot;"/>
  </numFmts>
  <fonts count="45">
    <font>
      <sz val="10"/>
      <name val="Arial"/>
      <family val="0"/>
    </font>
    <font>
      <sz val="12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Narrow"/>
      <family val="2"/>
    </font>
    <font>
      <sz val="20"/>
      <name val="Arial"/>
      <family val="2"/>
    </font>
    <font>
      <sz val="20"/>
      <name val="Times New Roman"/>
      <family val="1"/>
    </font>
    <font>
      <sz val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u val="single"/>
      <sz val="18"/>
      <name val="Arial"/>
      <family val="2"/>
    </font>
    <font>
      <b/>
      <sz val="18"/>
      <name val="Arial"/>
      <family val="2"/>
    </font>
    <font>
      <sz val="14"/>
      <name val="Calibri"/>
      <family val="2"/>
    </font>
    <font>
      <sz val="14"/>
      <color indexed="8"/>
      <name val="Calibri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21" borderId="2" applyNumberFormat="0" applyAlignment="0" applyProtection="0"/>
    <xf numFmtId="0" fontId="13" fillId="0" borderId="3" applyNumberFormat="0" applyFill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7" borderId="2" applyNumberFormat="0" applyAlignment="0" applyProtection="0"/>
    <xf numFmtId="0" fontId="23" fillId="23" borderId="8" applyNumberFormat="0" applyAlignment="0" applyProtection="0"/>
    <xf numFmtId="0" fontId="2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/>
    </xf>
    <xf numFmtId="0" fontId="6" fillId="4" borderId="0" xfId="0" applyFont="1" applyFill="1" applyAlignment="1">
      <alignment horizontal="right"/>
    </xf>
    <xf numFmtId="0" fontId="1" fillId="0" borderId="0" xfId="0" applyFont="1" applyFill="1" applyAlignment="1" quotePrefix="1">
      <alignment horizontal="center" vertical="center" textRotation="90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27" fillId="0" borderId="0" xfId="0" applyFont="1" applyAlignment="1">
      <alignment horizontal="center"/>
    </xf>
    <xf numFmtId="0" fontId="1" fillId="21" borderId="10" xfId="0" applyFont="1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6" fontId="28" fillId="0" borderId="0" xfId="0" applyNumberFormat="1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6" xfId="0" applyFont="1" applyBorder="1" applyAlignment="1">
      <alignment wrapText="1"/>
    </xf>
    <xf numFmtId="0" fontId="27" fillId="0" borderId="17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65" fontId="1" fillId="0" borderId="19" xfId="0" applyNumberFormat="1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0" fontId="1" fillId="7" borderId="0" xfId="0" applyFont="1" applyFill="1" applyAlignment="1">
      <alignment/>
    </xf>
    <xf numFmtId="0" fontId="1" fillId="24" borderId="0" xfId="0" applyFont="1" applyFill="1" applyAlignment="1">
      <alignment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65" fontId="35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27" fillId="4" borderId="22" xfId="0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left"/>
    </xf>
    <xf numFmtId="0" fontId="27" fillId="0" borderId="24" xfId="0" applyFont="1" applyBorder="1" applyAlignment="1">
      <alignment horizontal="left"/>
    </xf>
    <xf numFmtId="0" fontId="27" fillId="0" borderId="25" xfId="0" applyFont="1" applyBorder="1" applyAlignment="1">
      <alignment horizontal="left"/>
    </xf>
    <xf numFmtId="0" fontId="27" fillId="0" borderId="26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3" xfId="0" applyFont="1" applyBorder="1" applyAlignment="1">
      <alignment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5" fillId="0" borderId="30" xfId="0" applyFont="1" applyBorder="1" applyAlignment="1">
      <alignment/>
    </xf>
    <xf numFmtId="0" fontId="0" fillId="0" borderId="31" xfId="0" applyBorder="1" applyAlignment="1">
      <alignment horizontal="center"/>
    </xf>
    <xf numFmtId="0" fontId="5" fillId="0" borderId="38" xfId="0" applyFont="1" applyBorder="1" applyAlignment="1">
      <alignment/>
    </xf>
    <xf numFmtId="0" fontId="0" fillId="0" borderId="39" xfId="0" applyBorder="1" applyAlignment="1">
      <alignment/>
    </xf>
    <xf numFmtId="0" fontId="5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38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5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7" fillId="0" borderId="0" xfId="0" applyFont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2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44" xfId="0" applyFont="1" applyBorder="1" applyAlignment="1">
      <alignment/>
    </xf>
    <xf numFmtId="0" fontId="0" fillId="0" borderId="0" xfId="0" applyAlignment="1">
      <alignment vertical="top"/>
    </xf>
    <xf numFmtId="0" fontId="38" fillId="0" borderId="0" xfId="0" applyFont="1" applyBorder="1" applyAlignment="1">
      <alignment horizontal="right"/>
    </xf>
    <xf numFmtId="0" fontId="26" fillId="0" borderId="0" xfId="0" applyFont="1" applyAlignment="1" applyProtection="1">
      <alignment vertical="center"/>
      <protection locked="0"/>
    </xf>
    <xf numFmtId="0" fontId="3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textRotation="90"/>
    </xf>
    <xf numFmtId="0" fontId="0" fillId="0" borderId="0" xfId="0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5" fillId="0" borderId="0" xfId="0" applyFont="1" applyAlignment="1">
      <alignment/>
    </xf>
    <xf numFmtId="0" fontId="26" fillId="0" borderId="0" xfId="0" applyFont="1" applyAlignment="1" applyProtection="1">
      <alignment horizontal="center" vertical="center"/>
      <protection locked="0"/>
    </xf>
    <xf numFmtId="0" fontId="1" fillId="7" borderId="45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4" borderId="46" xfId="0" applyFont="1" applyFill="1" applyBorder="1" applyAlignment="1">
      <alignment horizontal="left" vertical="center"/>
    </xf>
    <xf numFmtId="0" fontId="1" fillId="4" borderId="19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" fillId="22" borderId="22" xfId="0" applyFont="1" applyFill="1" applyBorder="1" applyAlignment="1" applyProtection="1">
      <alignment horizontal="center" vertical="center"/>
      <protection locked="0"/>
    </xf>
    <xf numFmtId="0" fontId="1" fillId="22" borderId="21" xfId="0" applyFont="1" applyFill="1" applyBorder="1" applyAlignment="1">
      <alignment horizontal="left" vertical="center"/>
    </xf>
    <xf numFmtId="0" fontId="1" fillId="24" borderId="21" xfId="0" applyFont="1" applyFill="1" applyBorder="1" applyAlignment="1">
      <alignment horizontal="left" vertical="center"/>
    </xf>
    <xf numFmtId="0" fontId="27" fillId="0" borderId="46" xfId="0" applyFont="1" applyBorder="1" applyAlignment="1" applyProtection="1">
      <alignment horizontal="center"/>
      <protection locked="0"/>
    </xf>
    <xf numFmtId="0" fontId="27" fillId="0" borderId="19" xfId="0" applyFont="1" applyBorder="1" applyAlignment="1" applyProtection="1">
      <alignment horizontal="center"/>
      <protection locked="0"/>
    </xf>
    <xf numFmtId="0" fontId="1" fillId="22" borderId="22" xfId="0" applyFont="1" applyFill="1" applyBorder="1" applyAlignment="1">
      <alignment horizontal="left" vertical="center"/>
    </xf>
    <xf numFmtId="0" fontId="0" fillId="0" borderId="47" xfId="0" applyFill="1" applyBorder="1" applyAlignment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>
      <alignment horizontal="center" textRotation="90"/>
    </xf>
    <xf numFmtId="0" fontId="1" fillId="0" borderId="2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left" vertical="center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>
      <alignment horizontal="left" vertical="center"/>
    </xf>
    <xf numFmtId="0" fontId="1" fillId="0" borderId="48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quotePrefix="1">
      <alignment horizontal="right"/>
    </xf>
    <xf numFmtId="0" fontId="1" fillId="22" borderId="37" xfId="0" applyFont="1" applyFill="1" applyBorder="1" applyAlignment="1">
      <alignment horizontal="left" vertical="center"/>
    </xf>
    <xf numFmtId="0" fontId="1" fillId="22" borderId="18" xfId="0" applyFont="1" applyFill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top"/>
    </xf>
    <xf numFmtId="0" fontId="29" fillId="0" borderId="32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9" fillId="0" borderId="46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2" fillId="0" borderId="47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center" vertical="top"/>
    </xf>
    <xf numFmtId="0" fontId="1" fillId="22" borderId="46" xfId="0" applyFont="1" applyFill="1" applyBorder="1" applyAlignment="1" applyProtection="1">
      <alignment horizontal="center" vertical="center"/>
      <protection locked="0"/>
    </xf>
    <xf numFmtId="0" fontId="1" fillId="22" borderId="19" xfId="0" applyFont="1" applyFill="1" applyBorder="1" applyAlignment="1" applyProtection="1">
      <alignment horizontal="center" vertical="center"/>
      <protection locked="0"/>
    </xf>
    <xf numFmtId="0" fontId="1" fillId="24" borderId="37" xfId="0" applyFont="1" applyFill="1" applyBorder="1" applyAlignment="1">
      <alignment horizontal="left" vertical="center"/>
    </xf>
    <xf numFmtId="0" fontId="1" fillId="24" borderId="18" xfId="0" applyFont="1" applyFill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2" fillId="0" borderId="0" xfId="0" applyFont="1" applyAlignment="1" quotePrefix="1">
      <alignment horizontal="right"/>
    </xf>
    <xf numFmtId="0" fontId="27" fillId="0" borderId="43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31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39" fillId="0" borderId="0" xfId="0" applyFont="1" applyAlignment="1">
      <alignment/>
    </xf>
    <xf numFmtId="0" fontId="38" fillId="0" borderId="31" xfId="0" applyFont="1" applyBorder="1" applyAlignment="1" quotePrefix="1">
      <alignment horizontal="center" vertical="center"/>
    </xf>
    <xf numFmtId="0" fontId="38" fillId="0" borderId="39" xfId="0" applyFont="1" applyBorder="1" applyAlignment="1" quotePrefix="1">
      <alignment horizontal="center" vertical="center"/>
    </xf>
    <xf numFmtId="0" fontId="30" fillId="0" borderId="30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41" fillId="0" borderId="49" xfId="0" applyFont="1" applyBorder="1" applyAlignment="1">
      <alignment horizontal="center"/>
    </xf>
    <xf numFmtId="0" fontId="38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6" fontId="28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dxfs count="67">
    <dxf>
      <font>
        <color indexed="1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/>
    <dxf>
      <font>
        <b/>
        <i val="0"/>
      </font>
    </dxf>
    <dxf>
      <font>
        <b/>
        <i val="0"/>
        <color indexed="12"/>
      </font>
    </dxf>
    <dxf>
      <font>
        <color indexed="10"/>
      </font>
    </dxf>
    <dxf>
      <font>
        <b/>
        <i val="0"/>
      </font>
    </dxf>
    <dxf>
      <font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628650</xdr:colOff>
      <xdr:row>0</xdr:row>
      <xdr:rowOff>161925</xdr:rowOff>
    </xdr:from>
    <xdr:to>
      <xdr:col>10</xdr:col>
      <xdr:colOff>314325</xdr:colOff>
      <xdr:row>2</xdr:row>
      <xdr:rowOff>85725</xdr:rowOff>
    </xdr:to>
    <xdr:sp>
      <xdr:nvSpPr>
        <xdr:cNvPr id="1" name="Tekstiruutu 5"/>
        <xdr:cNvSpPr txBox="1">
          <a:spLocks noChangeArrowheads="1"/>
        </xdr:cNvSpPr>
      </xdr:nvSpPr>
      <xdr:spPr>
        <a:xfrm>
          <a:off x="7000875" y="161925"/>
          <a:ext cx="1552575" cy="1085850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Ennen kuin syötät mitään tietoa, tallenna taulukko uudelle nimelle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47625</xdr:rowOff>
    </xdr:from>
    <xdr:to>
      <xdr:col>1</xdr:col>
      <xdr:colOff>209550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619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28</xdr:row>
      <xdr:rowOff>47625</xdr:rowOff>
    </xdr:from>
    <xdr:to>
      <xdr:col>1</xdr:col>
      <xdr:colOff>209550</xdr:colOff>
      <xdr:row>32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514975"/>
          <a:ext cx="619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56</xdr:row>
      <xdr:rowOff>0</xdr:rowOff>
    </xdr:from>
    <xdr:to>
      <xdr:col>1</xdr:col>
      <xdr:colOff>209550</xdr:colOff>
      <xdr:row>59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934700"/>
          <a:ext cx="619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56</xdr:row>
      <xdr:rowOff>47625</xdr:rowOff>
    </xdr:from>
    <xdr:to>
      <xdr:col>1</xdr:col>
      <xdr:colOff>209550</xdr:colOff>
      <xdr:row>60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982325"/>
          <a:ext cx="619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84</xdr:row>
      <xdr:rowOff>47625</xdr:rowOff>
    </xdr:from>
    <xdr:to>
      <xdr:col>1</xdr:col>
      <xdr:colOff>209550</xdr:colOff>
      <xdr:row>88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449675"/>
          <a:ext cx="619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112</xdr:row>
      <xdr:rowOff>47625</xdr:rowOff>
    </xdr:from>
    <xdr:to>
      <xdr:col>1</xdr:col>
      <xdr:colOff>209550</xdr:colOff>
      <xdr:row>116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1917025"/>
          <a:ext cx="619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140</xdr:row>
      <xdr:rowOff>47625</xdr:rowOff>
    </xdr:from>
    <xdr:to>
      <xdr:col>1</xdr:col>
      <xdr:colOff>209550</xdr:colOff>
      <xdr:row>144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7384375"/>
          <a:ext cx="619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56</xdr:row>
      <xdr:rowOff>47625</xdr:rowOff>
    </xdr:from>
    <xdr:to>
      <xdr:col>1</xdr:col>
      <xdr:colOff>209550</xdr:colOff>
      <xdr:row>60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982325"/>
          <a:ext cx="619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84</xdr:row>
      <xdr:rowOff>47625</xdr:rowOff>
    </xdr:from>
    <xdr:to>
      <xdr:col>1</xdr:col>
      <xdr:colOff>209550</xdr:colOff>
      <xdr:row>88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449675"/>
          <a:ext cx="619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112</xdr:row>
      <xdr:rowOff>47625</xdr:rowOff>
    </xdr:from>
    <xdr:to>
      <xdr:col>1</xdr:col>
      <xdr:colOff>209550</xdr:colOff>
      <xdr:row>116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1917025"/>
          <a:ext cx="619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140</xdr:row>
      <xdr:rowOff>47625</xdr:rowOff>
    </xdr:from>
    <xdr:to>
      <xdr:col>1</xdr:col>
      <xdr:colOff>209550</xdr:colOff>
      <xdr:row>144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7384375"/>
          <a:ext cx="619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168</xdr:row>
      <xdr:rowOff>47625</xdr:rowOff>
    </xdr:from>
    <xdr:to>
      <xdr:col>1</xdr:col>
      <xdr:colOff>209550</xdr:colOff>
      <xdr:row>172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851725"/>
          <a:ext cx="619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196</xdr:row>
      <xdr:rowOff>47625</xdr:rowOff>
    </xdr:from>
    <xdr:to>
      <xdr:col>1</xdr:col>
      <xdr:colOff>209550</xdr:colOff>
      <xdr:row>200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319075"/>
          <a:ext cx="619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1</xdr:row>
      <xdr:rowOff>257175</xdr:rowOff>
    </xdr:from>
    <xdr:to>
      <xdr:col>19</xdr:col>
      <xdr:colOff>304800</xdr:colOff>
      <xdr:row>18</xdr:row>
      <xdr:rowOff>95250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419100"/>
          <a:ext cx="6143625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/>
  <dimension ref="A1:H77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4.00390625" style="0" customWidth="1"/>
    <col min="2" max="2" width="23.421875" style="0" customWidth="1"/>
    <col min="3" max="3" width="10.8515625" style="0" customWidth="1"/>
    <col min="4" max="4" width="18.140625" style="0" customWidth="1"/>
    <col min="5" max="5" width="17.00390625" style="0" customWidth="1"/>
    <col min="6" max="6" width="10.421875" style="0" customWidth="1"/>
    <col min="7" max="7" width="11.7109375" style="0" customWidth="1"/>
    <col min="8" max="8" width="9.7109375" style="0" bestFit="1" customWidth="1"/>
  </cols>
  <sheetData>
    <row r="1" spans="1:6" ht="27" customHeight="1" thickBot="1">
      <c r="A1" s="24" t="s">
        <v>25</v>
      </c>
      <c r="F1" s="119" t="s">
        <v>158</v>
      </c>
    </row>
    <row r="2" spans="1:7" ht="64.5" customHeight="1" thickBot="1">
      <c r="A2" s="34"/>
      <c r="B2" s="35" t="s">
        <v>3</v>
      </c>
      <c r="C2" s="35" t="s">
        <v>4</v>
      </c>
      <c r="D2" s="35" t="s">
        <v>111</v>
      </c>
      <c r="E2" s="35" t="s">
        <v>9</v>
      </c>
      <c r="F2" s="36" t="s">
        <v>10</v>
      </c>
      <c r="G2" s="37" t="s">
        <v>11</v>
      </c>
    </row>
    <row r="3" spans="1:7" ht="15">
      <c r="A3" s="38">
        <v>1</v>
      </c>
      <c r="B3" s="39" t="s">
        <v>163</v>
      </c>
      <c r="C3" s="39"/>
      <c r="D3" s="39"/>
      <c r="E3" s="39">
        <f ca="1">IF(B3="W.O.",0,RAND())</f>
        <v>0.8664869251065869</v>
      </c>
      <c r="F3" s="40"/>
      <c r="G3" s="41"/>
    </row>
    <row r="4" spans="1:7" ht="15">
      <c r="A4" s="42">
        <f>A3+1</f>
        <v>2</v>
      </c>
      <c r="B4" s="43" t="s">
        <v>48</v>
      </c>
      <c r="C4" s="43"/>
      <c r="D4" s="43"/>
      <c r="E4" s="43">
        <f aca="true" ca="1" t="shared" si="0" ref="E4:E66">IF(B4="W.O.",0,RAND())</f>
        <v>0</v>
      </c>
      <c r="F4" s="44"/>
      <c r="G4" s="45"/>
    </row>
    <row r="5" spans="1:7" ht="15">
      <c r="A5" s="42">
        <f aca="true" t="shared" si="1" ref="A5:A34">A4+1</f>
        <v>3</v>
      </c>
      <c r="B5" s="43" t="s">
        <v>48</v>
      </c>
      <c r="C5" s="43"/>
      <c r="D5" s="43"/>
      <c r="E5" s="43">
        <f ca="1" t="shared" si="0"/>
        <v>0</v>
      </c>
      <c r="F5" s="44"/>
      <c r="G5" s="45"/>
    </row>
    <row r="6" spans="1:7" ht="15">
      <c r="A6" s="42">
        <f t="shared" si="1"/>
        <v>4</v>
      </c>
      <c r="B6" s="43" t="s">
        <v>48</v>
      </c>
      <c r="C6" s="43"/>
      <c r="D6" s="43"/>
      <c r="E6" s="43">
        <f ca="1" t="shared" si="0"/>
        <v>0</v>
      </c>
      <c r="F6" s="44"/>
      <c r="G6" s="45"/>
    </row>
    <row r="7" spans="1:7" ht="15">
      <c r="A7" s="42">
        <f t="shared" si="1"/>
        <v>5</v>
      </c>
      <c r="B7" s="43" t="s">
        <v>48</v>
      </c>
      <c r="C7" s="43"/>
      <c r="D7" s="43"/>
      <c r="E7" s="43">
        <f ca="1" t="shared" si="0"/>
        <v>0</v>
      </c>
      <c r="F7" s="44"/>
      <c r="G7" s="45"/>
    </row>
    <row r="8" spans="1:7" ht="15">
      <c r="A8" s="42">
        <f t="shared" si="1"/>
        <v>6</v>
      </c>
      <c r="B8" s="43" t="s">
        <v>48</v>
      </c>
      <c r="C8" s="43"/>
      <c r="D8" s="43"/>
      <c r="E8" s="43">
        <f ca="1" t="shared" si="0"/>
        <v>0</v>
      </c>
      <c r="F8" s="44"/>
      <c r="G8" s="45"/>
    </row>
    <row r="9" spans="1:7" ht="15">
      <c r="A9" s="42">
        <f t="shared" si="1"/>
        <v>7</v>
      </c>
      <c r="B9" s="43" t="s">
        <v>48</v>
      </c>
      <c r="C9" s="43"/>
      <c r="D9" s="43"/>
      <c r="E9" s="43">
        <f ca="1" t="shared" si="0"/>
        <v>0</v>
      </c>
      <c r="F9" s="44"/>
      <c r="G9" s="45"/>
    </row>
    <row r="10" spans="1:7" ht="15">
      <c r="A10" s="42">
        <f t="shared" si="1"/>
        <v>8</v>
      </c>
      <c r="B10" s="43" t="s">
        <v>48</v>
      </c>
      <c r="C10" s="43"/>
      <c r="D10" s="43"/>
      <c r="E10" s="43">
        <f ca="1" t="shared" si="0"/>
        <v>0</v>
      </c>
      <c r="F10" s="44"/>
      <c r="G10" s="45"/>
    </row>
    <row r="11" spans="1:7" ht="15">
      <c r="A11" s="42">
        <f t="shared" si="1"/>
        <v>9</v>
      </c>
      <c r="B11" s="43" t="s">
        <v>48</v>
      </c>
      <c r="C11" s="43"/>
      <c r="D11" s="43"/>
      <c r="E11" s="43">
        <f ca="1" t="shared" si="0"/>
        <v>0</v>
      </c>
      <c r="F11" s="44"/>
      <c r="G11" s="45"/>
    </row>
    <row r="12" spans="1:7" ht="15">
      <c r="A12" s="42">
        <f t="shared" si="1"/>
        <v>10</v>
      </c>
      <c r="B12" s="43" t="s">
        <v>48</v>
      </c>
      <c r="C12" s="43"/>
      <c r="D12" s="43"/>
      <c r="E12" s="43">
        <f ca="1" t="shared" si="0"/>
        <v>0</v>
      </c>
      <c r="F12" s="44"/>
      <c r="G12" s="45"/>
    </row>
    <row r="13" spans="1:7" ht="15">
      <c r="A13" s="42">
        <f t="shared" si="1"/>
        <v>11</v>
      </c>
      <c r="B13" s="43" t="s">
        <v>48</v>
      </c>
      <c r="C13" s="43"/>
      <c r="D13" s="43"/>
      <c r="E13" s="43">
        <f ca="1" t="shared" si="0"/>
        <v>0</v>
      </c>
      <c r="F13" s="44"/>
      <c r="G13" s="45"/>
    </row>
    <row r="14" spans="1:7" ht="15">
      <c r="A14" s="42">
        <f t="shared" si="1"/>
        <v>12</v>
      </c>
      <c r="B14" s="43" t="s">
        <v>48</v>
      </c>
      <c r="C14" s="43"/>
      <c r="D14" s="43"/>
      <c r="E14" s="43">
        <f ca="1" t="shared" si="0"/>
        <v>0</v>
      </c>
      <c r="F14" s="44"/>
      <c r="G14" s="45"/>
    </row>
    <row r="15" spans="1:7" ht="15">
      <c r="A15" s="42">
        <f t="shared" si="1"/>
        <v>13</v>
      </c>
      <c r="B15" s="43" t="s">
        <v>48</v>
      </c>
      <c r="C15" s="43"/>
      <c r="D15" s="43"/>
      <c r="E15" s="43">
        <f ca="1" t="shared" si="0"/>
        <v>0</v>
      </c>
      <c r="F15" s="44"/>
      <c r="G15" s="45"/>
    </row>
    <row r="16" spans="1:7" ht="15">
      <c r="A16" s="42">
        <f t="shared" si="1"/>
        <v>14</v>
      </c>
      <c r="B16" s="43" t="s">
        <v>48</v>
      </c>
      <c r="C16" s="43"/>
      <c r="D16" s="43"/>
      <c r="E16" s="43">
        <f ca="1" t="shared" si="0"/>
        <v>0</v>
      </c>
      <c r="F16" s="44"/>
      <c r="G16" s="45"/>
    </row>
    <row r="17" spans="1:7" ht="15">
      <c r="A17" s="42">
        <f t="shared" si="1"/>
        <v>15</v>
      </c>
      <c r="B17" s="43" t="s">
        <v>48</v>
      </c>
      <c r="C17" s="43"/>
      <c r="D17" s="43"/>
      <c r="E17" s="43">
        <f ca="1" t="shared" si="0"/>
        <v>0</v>
      </c>
      <c r="F17" s="44"/>
      <c r="G17" s="45"/>
    </row>
    <row r="18" spans="1:7" ht="15">
      <c r="A18" s="42">
        <f t="shared" si="1"/>
        <v>16</v>
      </c>
      <c r="B18" s="43" t="s">
        <v>48</v>
      </c>
      <c r="C18" s="43"/>
      <c r="D18" s="43"/>
      <c r="E18" s="43">
        <f ca="1" t="shared" si="0"/>
        <v>0</v>
      </c>
      <c r="F18" s="44"/>
      <c r="G18" s="45"/>
    </row>
    <row r="19" spans="1:7" ht="15">
      <c r="A19" s="42">
        <f t="shared" si="1"/>
        <v>17</v>
      </c>
      <c r="B19" s="43" t="s">
        <v>48</v>
      </c>
      <c r="C19" s="43"/>
      <c r="D19" s="43"/>
      <c r="E19" s="43">
        <f ca="1" t="shared" si="0"/>
        <v>0</v>
      </c>
      <c r="F19" s="44"/>
      <c r="G19" s="45"/>
    </row>
    <row r="20" spans="1:7" ht="15">
      <c r="A20" s="42">
        <f t="shared" si="1"/>
        <v>18</v>
      </c>
      <c r="B20" s="43" t="s">
        <v>48</v>
      </c>
      <c r="C20" s="43"/>
      <c r="D20" s="43"/>
      <c r="E20" s="43">
        <f ca="1" t="shared" si="0"/>
        <v>0</v>
      </c>
      <c r="F20" s="44"/>
      <c r="G20" s="45"/>
    </row>
    <row r="21" spans="1:7" ht="15">
      <c r="A21" s="42">
        <f t="shared" si="1"/>
        <v>19</v>
      </c>
      <c r="B21" s="43" t="s">
        <v>48</v>
      </c>
      <c r="C21" s="43"/>
      <c r="D21" s="43"/>
      <c r="E21" s="43">
        <f ca="1" t="shared" si="0"/>
        <v>0</v>
      </c>
      <c r="F21" s="44"/>
      <c r="G21" s="45"/>
    </row>
    <row r="22" spans="1:7" ht="15">
      <c r="A22" s="42">
        <f t="shared" si="1"/>
        <v>20</v>
      </c>
      <c r="B22" s="43" t="s">
        <v>48</v>
      </c>
      <c r="C22" s="43"/>
      <c r="D22" s="43"/>
      <c r="E22" s="43">
        <f ca="1" t="shared" si="0"/>
        <v>0</v>
      </c>
      <c r="F22" s="44"/>
      <c r="G22" s="45"/>
    </row>
    <row r="23" spans="1:7" ht="15">
      <c r="A23" s="42">
        <f t="shared" si="1"/>
        <v>21</v>
      </c>
      <c r="B23" s="43" t="s">
        <v>48</v>
      </c>
      <c r="C23" s="43"/>
      <c r="D23" s="43"/>
      <c r="E23" s="43">
        <f ca="1" t="shared" si="0"/>
        <v>0</v>
      </c>
      <c r="F23" s="44"/>
      <c r="G23" s="45"/>
    </row>
    <row r="24" spans="1:7" ht="15">
      <c r="A24" s="42">
        <f t="shared" si="1"/>
        <v>22</v>
      </c>
      <c r="B24" s="43" t="s">
        <v>48</v>
      </c>
      <c r="C24" s="43"/>
      <c r="D24" s="43"/>
      <c r="E24" s="43">
        <f ca="1" t="shared" si="0"/>
        <v>0</v>
      </c>
      <c r="F24" s="44"/>
      <c r="G24" s="45"/>
    </row>
    <row r="25" spans="1:7" ht="15">
      <c r="A25" s="42">
        <f t="shared" si="1"/>
        <v>23</v>
      </c>
      <c r="B25" s="43" t="s">
        <v>48</v>
      </c>
      <c r="C25" s="43"/>
      <c r="D25" s="43"/>
      <c r="E25" s="43">
        <f ca="1" t="shared" si="0"/>
        <v>0</v>
      </c>
      <c r="F25" s="44"/>
      <c r="G25" s="45"/>
    </row>
    <row r="26" spans="1:7" ht="15">
      <c r="A26" s="42">
        <f t="shared" si="1"/>
        <v>24</v>
      </c>
      <c r="B26" s="43" t="s">
        <v>48</v>
      </c>
      <c r="C26" s="43"/>
      <c r="D26" s="43"/>
      <c r="E26" s="43">
        <f ca="1" t="shared" si="0"/>
        <v>0</v>
      </c>
      <c r="F26" s="44"/>
      <c r="G26" s="45"/>
    </row>
    <row r="27" spans="1:7" ht="15">
      <c r="A27" s="42">
        <f t="shared" si="1"/>
        <v>25</v>
      </c>
      <c r="B27" s="43" t="s">
        <v>48</v>
      </c>
      <c r="C27" s="43"/>
      <c r="D27" s="43"/>
      <c r="E27" s="43">
        <f ca="1" t="shared" si="0"/>
        <v>0</v>
      </c>
      <c r="F27" s="44"/>
      <c r="G27" s="45"/>
    </row>
    <row r="28" spans="1:7" ht="15">
      <c r="A28" s="42">
        <f t="shared" si="1"/>
        <v>26</v>
      </c>
      <c r="B28" s="43" t="s">
        <v>48</v>
      </c>
      <c r="C28" s="43"/>
      <c r="D28" s="43"/>
      <c r="E28" s="43">
        <f ca="1" t="shared" si="0"/>
        <v>0</v>
      </c>
      <c r="F28" s="44"/>
      <c r="G28" s="45"/>
    </row>
    <row r="29" spans="1:7" ht="15">
      <c r="A29" s="42">
        <f t="shared" si="1"/>
        <v>27</v>
      </c>
      <c r="B29" s="43" t="s">
        <v>48</v>
      </c>
      <c r="C29" s="43"/>
      <c r="D29" s="43"/>
      <c r="E29" s="43">
        <f ca="1" t="shared" si="0"/>
        <v>0</v>
      </c>
      <c r="F29" s="44"/>
      <c r="G29" s="45"/>
    </row>
    <row r="30" spans="1:7" ht="15">
      <c r="A30" s="42">
        <f t="shared" si="1"/>
        <v>28</v>
      </c>
      <c r="B30" s="43" t="s">
        <v>48</v>
      </c>
      <c r="C30" s="43"/>
      <c r="D30" s="43"/>
      <c r="E30" s="43">
        <f ca="1" t="shared" si="0"/>
        <v>0</v>
      </c>
      <c r="F30" s="44"/>
      <c r="G30" s="45"/>
    </row>
    <row r="31" spans="1:7" ht="15">
      <c r="A31" s="42">
        <f t="shared" si="1"/>
        <v>29</v>
      </c>
      <c r="B31" s="43" t="s">
        <v>48</v>
      </c>
      <c r="C31" s="43"/>
      <c r="D31" s="43"/>
      <c r="E31" s="43">
        <f ca="1" t="shared" si="0"/>
        <v>0</v>
      </c>
      <c r="F31" s="44"/>
      <c r="G31" s="45"/>
    </row>
    <row r="32" spans="1:7" ht="15">
      <c r="A32" s="42">
        <f t="shared" si="1"/>
        <v>30</v>
      </c>
      <c r="B32" s="43" t="s">
        <v>48</v>
      </c>
      <c r="C32" s="43"/>
      <c r="D32" s="43"/>
      <c r="E32" s="43">
        <f ca="1" t="shared" si="0"/>
        <v>0</v>
      </c>
      <c r="F32" s="44"/>
      <c r="G32" s="45"/>
    </row>
    <row r="33" spans="1:7" ht="15">
      <c r="A33" s="42">
        <f t="shared" si="1"/>
        <v>31</v>
      </c>
      <c r="B33" s="43" t="s">
        <v>48</v>
      </c>
      <c r="C33" s="43"/>
      <c r="D33" s="43"/>
      <c r="E33" s="43">
        <f ca="1" t="shared" si="0"/>
        <v>0</v>
      </c>
      <c r="F33" s="44"/>
      <c r="G33" s="45"/>
    </row>
    <row r="34" spans="1:7" ht="15">
      <c r="A34" s="43">
        <f t="shared" si="1"/>
        <v>32</v>
      </c>
      <c r="B34" s="43" t="s">
        <v>48</v>
      </c>
      <c r="C34" s="43"/>
      <c r="D34" s="43"/>
      <c r="E34" s="43">
        <f ca="1" t="shared" si="0"/>
        <v>0</v>
      </c>
      <c r="F34" s="44"/>
      <c r="G34" s="45"/>
    </row>
    <row r="35" spans="1:8" ht="15">
      <c r="A35" s="43">
        <f aca="true" t="shared" si="2" ref="A35:A66">A34+1</f>
        <v>33</v>
      </c>
      <c r="B35" s="43" t="s">
        <v>48</v>
      </c>
      <c r="C35" s="43"/>
      <c r="D35" s="43"/>
      <c r="E35" s="43">
        <f ca="1" t="shared" si="0"/>
        <v>0</v>
      </c>
      <c r="F35" s="44"/>
      <c r="G35" s="45"/>
      <c r="H35" s="18"/>
    </row>
    <row r="36" spans="1:8" ht="15">
      <c r="A36" s="43">
        <f t="shared" si="2"/>
        <v>34</v>
      </c>
      <c r="B36" s="43" t="s">
        <v>48</v>
      </c>
      <c r="C36" s="43"/>
      <c r="D36" s="43"/>
      <c r="E36" s="43">
        <f ca="1" t="shared" si="0"/>
        <v>0</v>
      </c>
      <c r="F36" s="44"/>
      <c r="G36" s="45"/>
      <c r="H36" s="18"/>
    </row>
    <row r="37" spans="1:8" ht="15">
      <c r="A37" s="43">
        <f t="shared" si="2"/>
        <v>35</v>
      </c>
      <c r="B37" s="43" t="s">
        <v>48</v>
      </c>
      <c r="C37" s="43"/>
      <c r="D37" s="43"/>
      <c r="E37" s="43">
        <f ca="1" t="shared" si="0"/>
        <v>0</v>
      </c>
      <c r="F37" s="44"/>
      <c r="G37" s="45"/>
      <c r="H37" s="18"/>
    </row>
    <row r="38" spans="1:7" ht="15">
      <c r="A38" s="43">
        <f t="shared" si="2"/>
        <v>36</v>
      </c>
      <c r="B38" s="43" t="s">
        <v>48</v>
      </c>
      <c r="C38" s="43"/>
      <c r="D38" s="43"/>
      <c r="E38" s="43">
        <f ca="1" t="shared" si="0"/>
        <v>0</v>
      </c>
      <c r="F38" s="44"/>
      <c r="G38" s="45"/>
    </row>
    <row r="39" spans="1:7" ht="15">
      <c r="A39" s="43">
        <f t="shared" si="2"/>
        <v>37</v>
      </c>
      <c r="B39" s="43" t="s">
        <v>48</v>
      </c>
      <c r="C39" s="43"/>
      <c r="D39" s="43"/>
      <c r="E39" s="43">
        <f ca="1" t="shared" si="0"/>
        <v>0</v>
      </c>
      <c r="F39" s="44"/>
      <c r="G39" s="45"/>
    </row>
    <row r="40" spans="1:7" ht="15">
      <c r="A40" s="43">
        <f t="shared" si="2"/>
        <v>38</v>
      </c>
      <c r="B40" s="43" t="s">
        <v>48</v>
      </c>
      <c r="C40" s="43"/>
      <c r="D40" s="43"/>
      <c r="E40" s="43">
        <f ca="1" t="shared" si="0"/>
        <v>0</v>
      </c>
      <c r="F40" s="44"/>
      <c r="G40" s="45"/>
    </row>
    <row r="41" spans="1:7" ht="15">
      <c r="A41" s="43">
        <f t="shared" si="2"/>
        <v>39</v>
      </c>
      <c r="B41" s="43" t="s">
        <v>48</v>
      </c>
      <c r="C41" s="43"/>
      <c r="D41" s="43"/>
      <c r="E41" s="43">
        <f ca="1" t="shared" si="0"/>
        <v>0</v>
      </c>
      <c r="F41" s="44"/>
      <c r="G41" s="45"/>
    </row>
    <row r="42" spans="1:7" ht="15">
      <c r="A42" s="43">
        <f t="shared" si="2"/>
        <v>40</v>
      </c>
      <c r="B42" s="43" t="s">
        <v>48</v>
      </c>
      <c r="C42" s="43"/>
      <c r="D42" s="43"/>
      <c r="E42" s="43">
        <f ca="1" t="shared" si="0"/>
        <v>0</v>
      </c>
      <c r="F42" s="44"/>
      <c r="G42" s="45"/>
    </row>
    <row r="43" spans="1:7" ht="15">
      <c r="A43" s="43">
        <f t="shared" si="2"/>
        <v>41</v>
      </c>
      <c r="B43" s="43" t="s">
        <v>48</v>
      </c>
      <c r="C43" s="43"/>
      <c r="D43" s="43"/>
      <c r="E43" s="43">
        <f ca="1" t="shared" si="0"/>
        <v>0</v>
      </c>
      <c r="F43" s="44"/>
      <c r="G43" s="45"/>
    </row>
    <row r="44" spans="1:7" ht="15">
      <c r="A44" s="43">
        <f t="shared" si="2"/>
        <v>42</v>
      </c>
      <c r="B44" s="43" t="s">
        <v>48</v>
      </c>
      <c r="C44" s="43"/>
      <c r="D44" s="43"/>
      <c r="E44" s="43">
        <f ca="1" t="shared" si="0"/>
        <v>0</v>
      </c>
      <c r="F44" s="44"/>
      <c r="G44" s="45"/>
    </row>
    <row r="45" spans="1:7" ht="15">
      <c r="A45" s="43">
        <f t="shared" si="2"/>
        <v>43</v>
      </c>
      <c r="B45" s="43" t="s">
        <v>48</v>
      </c>
      <c r="C45" s="43"/>
      <c r="D45" s="43"/>
      <c r="E45" s="43">
        <f ca="1" t="shared" si="0"/>
        <v>0</v>
      </c>
      <c r="F45" s="44"/>
      <c r="G45" s="45"/>
    </row>
    <row r="46" spans="1:7" ht="15">
      <c r="A46" s="43">
        <f t="shared" si="2"/>
        <v>44</v>
      </c>
      <c r="B46" s="43" t="s">
        <v>48</v>
      </c>
      <c r="C46" s="43"/>
      <c r="D46" s="43"/>
      <c r="E46" s="43">
        <f ca="1" t="shared" si="0"/>
        <v>0</v>
      </c>
      <c r="F46" s="44"/>
      <c r="G46" s="45"/>
    </row>
    <row r="47" spans="1:7" ht="15">
      <c r="A47" s="43">
        <f t="shared" si="2"/>
        <v>45</v>
      </c>
      <c r="B47" s="43" t="s">
        <v>48</v>
      </c>
      <c r="C47" s="43"/>
      <c r="D47" s="43"/>
      <c r="E47" s="43">
        <f ca="1" t="shared" si="0"/>
        <v>0</v>
      </c>
      <c r="F47" s="44"/>
      <c r="G47" s="45"/>
    </row>
    <row r="48" spans="1:7" ht="15">
      <c r="A48" s="43">
        <f t="shared" si="2"/>
        <v>46</v>
      </c>
      <c r="B48" s="43" t="s">
        <v>48</v>
      </c>
      <c r="C48" s="43"/>
      <c r="D48" s="43"/>
      <c r="E48" s="43">
        <f ca="1" t="shared" si="0"/>
        <v>0</v>
      </c>
      <c r="F48" s="44"/>
      <c r="G48" s="45"/>
    </row>
    <row r="49" spans="1:7" ht="15">
      <c r="A49" s="43">
        <f t="shared" si="2"/>
        <v>47</v>
      </c>
      <c r="B49" s="43" t="s">
        <v>48</v>
      </c>
      <c r="C49" s="43"/>
      <c r="D49" s="43"/>
      <c r="E49" s="43">
        <f ca="1" t="shared" si="0"/>
        <v>0</v>
      </c>
      <c r="F49" s="44"/>
      <c r="G49" s="45"/>
    </row>
    <row r="50" spans="1:7" ht="15">
      <c r="A50" s="43">
        <f t="shared" si="2"/>
        <v>48</v>
      </c>
      <c r="B50" s="43" t="s">
        <v>48</v>
      </c>
      <c r="C50" s="43"/>
      <c r="D50" s="43"/>
      <c r="E50" s="43">
        <f ca="1" t="shared" si="0"/>
        <v>0</v>
      </c>
      <c r="F50" s="44"/>
      <c r="G50" s="45"/>
    </row>
    <row r="51" spans="1:7" ht="15">
      <c r="A51" s="43">
        <f t="shared" si="2"/>
        <v>49</v>
      </c>
      <c r="B51" s="43" t="s">
        <v>48</v>
      </c>
      <c r="C51" s="43"/>
      <c r="D51" s="43"/>
      <c r="E51" s="43">
        <f ca="1" t="shared" si="0"/>
        <v>0</v>
      </c>
      <c r="F51" s="44"/>
      <c r="G51" s="45"/>
    </row>
    <row r="52" spans="1:7" ht="15">
      <c r="A52" s="43">
        <f t="shared" si="2"/>
        <v>50</v>
      </c>
      <c r="B52" s="43" t="s">
        <v>48</v>
      </c>
      <c r="C52" s="43"/>
      <c r="D52" s="43"/>
      <c r="E52" s="43">
        <f ca="1" t="shared" si="0"/>
        <v>0</v>
      </c>
      <c r="F52" s="44"/>
      <c r="G52" s="45"/>
    </row>
    <row r="53" spans="1:7" ht="15">
      <c r="A53" s="43">
        <f t="shared" si="2"/>
        <v>51</v>
      </c>
      <c r="B53" s="43" t="s">
        <v>48</v>
      </c>
      <c r="C53" s="43"/>
      <c r="D53" s="43"/>
      <c r="E53" s="43">
        <f ca="1" t="shared" si="0"/>
        <v>0</v>
      </c>
      <c r="F53" s="44"/>
      <c r="G53" s="45"/>
    </row>
    <row r="54" spans="1:7" ht="15">
      <c r="A54" s="43">
        <f t="shared" si="2"/>
        <v>52</v>
      </c>
      <c r="B54" s="43" t="s">
        <v>48</v>
      </c>
      <c r="C54" s="43"/>
      <c r="D54" s="43"/>
      <c r="E54" s="43">
        <f ca="1" t="shared" si="0"/>
        <v>0</v>
      </c>
      <c r="F54" s="44"/>
      <c r="G54" s="45"/>
    </row>
    <row r="55" spans="1:7" ht="15">
      <c r="A55" s="43">
        <f t="shared" si="2"/>
        <v>53</v>
      </c>
      <c r="B55" s="43" t="s">
        <v>48</v>
      </c>
      <c r="C55" s="43"/>
      <c r="D55" s="43"/>
      <c r="E55" s="43">
        <f ca="1" t="shared" si="0"/>
        <v>0</v>
      </c>
      <c r="F55" s="44"/>
      <c r="G55" s="45"/>
    </row>
    <row r="56" spans="1:7" ht="15">
      <c r="A56" s="43">
        <f t="shared" si="2"/>
        <v>54</v>
      </c>
      <c r="B56" s="43" t="s">
        <v>48</v>
      </c>
      <c r="C56" s="43"/>
      <c r="D56" s="43"/>
      <c r="E56" s="43">
        <f ca="1" t="shared" si="0"/>
        <v>0</v>
      </c>
      <c r="F56" s="44"/>
      <c r="G56" s="45"/>
    </row>
    <row r="57" spans="1:7" ht="15">
      <c r="A57" s="43">
        <f t="shared" si="2"/>
        <v>55</v>
      </c>
      <c r="B57" s="43" t="s">
        <v>48</v>
      </c>
      <c r="C57" s="43"/>
      <c r="D57" s="43"/>
      <c r="E57" s="43">
        <f ca="1" t="shared" si="0"/>
        <v>0</v>
      </c>
      <c r="F57" s="44"/>
      <c r="G57" s="45"/>
    </row>
    <row r="58" spans="1:7" ht="15">
      <c r="A58" s="43">
        <f t="shared" si="2"/>
        <v>56</v>
      </c>
      <c r="B58" s="43" t="s">
        <v>48</v>
      </c>
      <c r="C58" s="43"/>
      <c r="D58" s="43"/>
      <c r="E58" s="43">
        <f ca="1" t="shared" si="0"/>
        <v>0</v>
      </c>
      <c r="F58" s="44"/>
      <c r="G58" s="45"/>
    </row>
    <row r="59" spans="1:7" ht="15">
      <c r="A59" s="43">
        <f t="shared" si="2"/>
        <v>57</v>
      </c>
      <c r="B59" s="43" t="s">
        <v>48</v>
      </c>
      <c r="C59" s="43"/>
      <c r="D59" s="43"/>
      <c r="E59" s="43">
        <f ca="1" t="shared" si="0"/>
        <v>0</v>
      </c>
      <c r="F59" s="44"/>
      <c r="G59" s="45"/>
    </row>
    <row r="60" spans="1:7" ht="15">
      <c r="A60" s="43">
        <f t="shared" si="2"/>
        <v>58</v>
      </c>
      <c r="B60" s="43" t="s">
        <v>48</v>
      </c>
      <c r="C60" s="43"/>
      <c r="D60" s="43"/>
      <c r="E60" s="43">
        <f ca="1" t="shared" si="0"/>
        <v>0</v>
      </c>
      <c r="F60" s="44"/>
      <c r="G60" s="45"/>
    </row>
    <row r="61" spans="1:7" ht="15">
      <c r="A61" s="43">
        <f t="shared" si="2"/>
        <v>59</v>
      </c>
      <c r="B61" s="43" t="s">
        <v>48</v>
      </c>
      <c r="C61" s="43"/>
      <c r="D61" s="43"/>
      <c r="E61" s="43">
        <f ca="1" t="shared" si="0"/>
        <v>0</v>
      </c>
      <c r="F61" s="44"/>
      <c r="G61" s="45"/>
    </row>
    <row r="62" spans="1:7" ht="15">
      <c r="A62" s="43">
        <f t="shared" si="2"/>
        <v>60</v>
      </c>
      <c r="B62" s="43" t="s">
        <v>48</v>
      </c>
      <c r="C62" s="43"/>
      <c r="D62" s="43"/>
      <c r="E62" s="43">
        <f ca="1" t="shared" si="0"/>
        <v>0</v>
      </c>
      <c r="F62" s="44"/>
      <c r="G62" s="45"/>
    </row>
    <row r="63" spans="1:7" ht="15">
      <c r="A63" s="43">
        <f t="shared" si="2"/>
        <v>61</v>
      </c>
      <c r="B63" s="43" t="s">
        <v>48</v>
      </c>
      <c r="C63" s="43"/>
      <c r="D63" s="43"/>
      <c r="E63" s="43">
        <f ca="1" t="shared" si="0"/>
        <v>0</v>
      </c>
      <c r="F63" s="44"/>
      <c r="G63" s="45"/>
    </row>
    <row r="64" spans="1:7" ht="15">
      <c r="A64" s="43">
        <f t="shared" si="2"/>
        <v>62</v>
      </c>
      <c r="B64" s="43" t="s">
        <v>48</v>
      </c>
      <c r="C64" s="43"/>
      <c r="D64" s="43"/>
      <c r="E64" s="43">
        <f ca="1" t="shared" si="0"/>
        <v>0</v>
      </c>
      <c r="F64" s="44"/>
      <c r="G64" s="45"/>
    </row>
    <row r="65" spans="1:7" ht="15">
      <c r="A65" s="43">
        <f t="shared" si="2"/>
        <v>63</v>
      </c>
      <c r="B65" s="43" t="s">
        <v>48</v>
      </c>
      <c r="C65" s="43"/>
      <c r="D65" s="43"/>
      <c r="E65" s="43">
        <f ca="1" t="shared" si="0"/>
        <v>0</v>
      </c>
      <c r="F65" s="44"/>
      <c r="G65" s="45"/>
    </row>
    <row r="66" spans="1:7" ht="15">
      <c r="A66" s="43">
        <f t="shared" si="2"/>
        <v>64</v>
      </c>
      <c r="B66" s="43" t="s">
        <v>48</v>
      </c>
      <c r="C66" s="43"/>
      <c r="D66" s="43"/>
      <c r="E66" s="43">
        <f ca="1" t="shared" si="0"/>
        <v>0</v>
      </c>
      <c r="F66" s="44"/>
      <c r="G66" s="45"/>
    </row>
    <row r="67" spans="1:7" ht="15">
      <c r="A67" s="46">
        <f>COUNTIF(F3:F66,20)</f>
        <v>0</v>
      </c>
      <c r="B67" s="46" t="s">
        <v>42</v>
      </c>
      <c r="D67" s="47">
        <f>COUNTIF(F3:F66,40)</f>
        <v>0</v>
      </c>
      <c r="E67" s="47" t="s">
        <v>44</v>
      </c>
      <c r="F67" s="48">
        <f>SUM(F3:F66)</f>
        <v>0</v>
      </c>
      <c r="G67" s="48">
        <f>SUM(G3:G66)</f>
        <v>0</v>
      </c>
    </row>
    <row r="68" spans="1:7" ht="15">
      <c r="A68" s="50"/>
      <c r="B68" s="50"/>
      <c r="C68" s="50"/>
      <c r="D68" s="50"/>
      <c r="E68" s="50"/>
      <c r="F68" s="48"/>
      <c r="G68" s="49"/>
    </row>
    <row r="69" spans="1:7" ht="15.75">
      <c r="A69" s="50"/>
      <c r="B69" s="50"/>
      <c r="C69" s="50"/>
      <c r="D69" s="50"/>
      <c r="E69" s="50"/>
      <c r="F69" s="51" t="s">
        <v>45</v>
      </c>
      <c r="G69" s="49"/>
    </row>
    <row r="70" spans="1:7" ht="15">
      <c r="A70" s="23"/>
      <c r="B70" s="23"/>
      <c r="C70" s="23"/>
      <c r="D70" s="23"/>
      <c r="E70" s="23"/>
      <c r="F70" s="52" t="s">
        <v>41</v>
      </c>
      <c r="G70" s="49">
        <f>G67</f>
        <v>0</v>
      </c>
    </row>
    <row r="71" spans="1:7" ht="15">
      <c r="A71" s="23"/>
      <c r="B71" s="23"/>
      <c r="C71" s="23"/>
      <c r="D71" s="23"/>
      <c r="E71" s="23"/>
      <c r="F71" s="52" t="s">
        <v>159</v>
      </c>
      <c r="G71" s="49">
        <f>0.125*$F$67</f>
        <v>0</v>
      </c>
    </row>
    <row r="72" spans="1:7" ht="15">
      <c r="A72" s="23"/>
      <c r="B72" s="23"/>
      <c r="C72" s="23"/>
      <c r="D72" s="23"/>
      <c r="E72" s="23"/>
      <c r="F72" s="52" t="s">
        <v>160</v>
      </c>
      <c r="G72" s="49">
        <f>0.125*$F$67</f>
        <v>0</v>
      </c>
    </row>
    <row r="73" spans="1:7" ht="15">
      <c r="A73" s="23"/>
      <c r="B73" s="23"/>
      <c r="C73" s="23"/>
      <c r="D73" s="23"/>
      <c r="E73" s="23"/>
      <c r="F73" s="52" t="s">
        <v>161</v>
      </c>
      <c r="G73" s="49">
        <f>0.25*$F$67</f>
        <v>0</v>
      </c>
    </row>
    <row r="74" spans="1:7" ht="15">
      <c r="A74" s="23"/>
      <c r="B74" s="23"/>
      <c r="C74" s="23"/>
      <c r="D74" s="23"/>
      <c r="E74" s="23"/>
      <c r="F74" s="52" t="s">
        <v>162</v>
      </c>
      <c r="G74" s="49">
        <f>0.5*$F$67</f>
        <v>0</v>
      </c>
    </row>
    <row r="75" spans="1:7" ht="15">
      <c r="A75" s="23"/>
      <c r="B75" s="23"/>
      <c r="C75" s="23"/>
      <c r="D75" s="23"/>
      <c r="E75" s="23"/>
      <c r="F75" s="52" t="s">
        <v>43</v>
      </c>
      <c r="G75" s="49">
        <f>0.5*$G$74</f>
        <v>0</v>
      </c>
    </row>
    <row r="76" spans="1:7" ht="15">
      <c r="A76" s="23"/>
      <c r="B76" s="23"/>
      <c r="C76" s="23"/>
      <c r="D76" s="23"/>
      <c r="E76" s="23"/>
      <c r="F76" s="52" t="s">
        <v>46</v>
      </c>
      <c r="G76" s="49">
        <f>0.25*$G$74</f>
        <v>0</v>
      </c>
    </row>
    <row r="77" spans="6:7" ht="15">
      <c r="F77" s="52" t="s">
        <v>47</v>
      </c>
      <c r="G77" s="49">
        <f>0.125*$G$74</f>
        <v>0</v>
      </c>
    </row>
  </sheetData>
  <sheetProtection/>
  <printOptions/>
  <pageMargins left="0.75" right="0.75" top="0.46" bottom="0.68" header="0.38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">
    <pageSetUpPr fitToPage="1"/>
  </sheetPr>
  <dimension ref="A1:T275"/>
  <sheetViews>
    <sheetView showGridLines="0" showRowColHeaders="0" zoomScalePageLayoutView="0" workbookViewId="0" topLeftCell="A1">
      <selection activeCell="H6" sqref="H6"/>
    </sheetView>
  </sheetViews>
  <sheetFormatPr defaultColWidth="9.140625" defaultRowHeight="7.5" customHeight="1"/>
  <cols>
    <col min="1" max="1" width="2.7109375" style="0" customWidth="1"/>
    <col min="2" max="2" width="18.7109375" style="0" customWidth="1"/>
    <col min="3" max="3" width="3.28125" style="0" customWidth="1"/>
    <col min="4" max="4" width="18.7109375" style="0" customWidth="1"/>
    <col min="5" max="5" width="3.28125" style="0" customWidth="1"/>
    <col min="6" max="6" width="18.7109375" style="0" customWidth="1"/>
    <col min="7" max="7" width="3.28125" style="0" customWidth="1"/>
    <col min="8" max="8" width="18.7109375" style="0" customWidth="1"/>
    <col min="9" max="9" width="3.28125" style="0" customWidth="1"/>
    <col min="10" max="10" width="22.28125" style="0" customWidth="1"/>
    <col min="11" max="11" width="5.7109375" style="0" customWidth="1"/>
    <col min="12" max="12" width="3.28125" style="0" customWidth="1"/>
    <col min="13" max="13" width="18.7109375" style="0" customWidth="1"/>
    <col min="14" max="14" width="3.28125" style="11" customWidth="1"/>
    <col min="15" max="15" width="18.7109375" style="0" customWidth="1"/>
    <col min="16" max="16" width="3.28125" style="11" customWidth="1"/>
    <col min="17" max="17" width="3.140625" style="0" customWidth="1"/>
    <col min="18" max="18" width="3.28125" style="0" customWidth="1"/>
    <col min="19" max="19" width="3.57421875" style="0" customWidth="1"/>
  </cols>
  <sheetData>
    <row r="1" spans="1:16" ht="30" customHeight="1">
      <c r="A1" s="74"/>
      <c r="B1" s="118" t="s">
        <v>158</v>
      </c>
      <c r="C1" s="74"/>
      <c r="D1" s="121" t="str">
        <f>Ilmoittautuminen!A1</f>
        <v>Pyramidi RG3 Moskovskaja, Espoo/EBK</v>
      </c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8"/>
      <c r="P1" s="73"/>
    </row>
    <row r="2" spans="1:16" ht="7.5" customHeight="1">
      <c r="A2" s="74"/>
      <c r="B2" s="74"/>
      <c r="C2" s="74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73"/>
      <c r="O2" s="73"/>
      <c r="P2" s="73"/>
    </row>
    <row r="3" spans="2:16" ht="15.75">
      <c r="B3" s="9" t="s">
        <v>114</v>
      </c>
      <c r="C3" s="56"/>
      <c r="D3" s="9" t="s">
        <v>113</v>
      </c>
      <c r="E3" s="56"/>
      <c r="F3" s="9" t="s">
        <v>6</v>
      </c>
      <c r="G3" s="56"/>
      <c r="H3" s="9" t="s">
        <v>8</v>
      </c>
      <c r="I3" s="56"/>
      <c r="J3" s="58" t="s">
        <v>112</v>
      </c>
      <c r="K3" s="57"/>
      <c r="L3" s="56"/>
      <c r="M3" s="9" t="s">
        <v>5</v>
      </c>
      <c r="N3" s="56"/>
      <c r="O3" s="9" t="s">
        <v>50</v>
      </c>
      <c r="P3" s="56"/>
    </row>
    <row r="4" ht="7.5" customHeight="1">
      <c r="A4" s="10"/>
    </row>
    <row r="5" spans="1:16" ht="7.5" customHeight="1">
      <c r="A5" s="10"/>
      <c r="F5" s="1"/>
      <c r="G5" s="1"/>
      <c r="H5" s="1"/>
      <c r="I5" s="1"/>
      <c r="J5" s="145" t="str">
        <f>Ilmoittautuminen!B3</f>
        <v>N.N.</v>
      </c>
      <c r="K5" s="152">
        <f>IF(ISBLANK(Ilmoittautuminen!C3),"",Ilmoittautuminen!C3)</f>
      </c>
      <c r="L5" s="142"/>
      <c r="M5" s="1"/>
      <c r="N5" s="12"/>
      <c r="O5" s="1"/>
      <c r="P5" s="12"/>
    </row>
    <row r="6" spans="6:16" ht="7.5" customHeight="1">
      <c r="F6" s="1"/>
      <c r="G6" s="1"/>
      <c r="H6" s="1"/>
      <c r="I6" s="1"/>
      <c r="J6" s="145"/>
      <c r="K6" s="153"/>
      <c r="L6" s="142"/>
      <c r="M6" s="1"/>
      <c r="N6" s="12"/>
      <c r="O6" s="1"/>
      <c r="P6" s="12"/>
    </row>
    <row r="7" spans="6:16" ht="7.5" customHeight="1">
      <c r="F7" s="1"/>
      <c r="G7" s="1"/>
      <c r="H7" s="1"/>
      <c r="I7" s="1"/>
      <c r="J7" s="145" t="str">
        <f>Ilmoittautuminen!B66</f>
        <v>W.O.</v>
      </c>
      <c r="K7" s="153">
        <f>IF(ISBLANK(Ilmoittautuminen!C66),"",Ilmoittautuminen!C66)</f>
      </c>
      <c r="L7" s="142"/>
      <c r="M7" s="1"/>
      <c r="N7" s="12"/>
      <c r="O7" s="160"/>
      <c r="P7" s="160"/>
    </row>
    <row r="8" spans="6:16" ht="7.5" customHeight="1">
      <c r="F8" s="140">
        <f>IF(AND(ISNUMBER(I8),I8&gt;I10),H8,IF(ISNUMBER(I10),H10,""))</f>
      </c>
      <c r="G8" s="144"/>
      <c r="H8" s="143">
        <f>IF(AND(ISNUMBER(L5),L5&lt;L7),J5,IF(ISNUMBER(L7),J7,""))</f>
      </c>
      <c r="I8" s="146"/>
      <c r="J8" s="145"/>
      <c r="K8" s="153"/>
      <c r="L8" s="142"/>
      <c r="M8" s="141">
        <f>IF(AND(ISNUMBER(L5),L5&gt;L7),J5,IF(ISNUMBER(P7),J7,""))</f>
      </c>
      <c r="N8" s="142"/>
      <c r="O8" s="160"/>
      <c r="P8" s="160"/>
    </row>
    <row r="9" spans="6:16" ht="7.5" customHeight="1">
      <c r="F9" s="140"/>
      <c r="G9" s="144"/>
      <c r="H9" s="143"/>
      <c r="I9" s="146"/>
      <c r="J9" s="29"/>
      <c r="K9" s="5"/>
      <c r="L9" s="30"/>
      <c r="M9" s="141"/>
      <c r="N9" s="142"/>
      <c r="O9" s="160"/>
      <c r="P9" s="160"/>
    </row>
    <row r="10" spans="6:16" ht="7.5" customHeight="1">
      <c r="F10" s="145">
        <f>IF(AND(ISNUMBER(N176),N176&lt;N178),M176,(IF(ISNUMBER(N178),M178,"")))</f>
      </c>
      <c r="G10" s="144"/>
      <c r="H10" s="143">
        <f>IF(AND(ISNUMBER(L11),L11&lt;L13),J11,IF(ISNUMBER(L13),J13,""))</f>
      </c>
      <c r="I10" s="146"/>
      <c r="J10" s="29"/>
      <c r="K10" s="5"/>
      <c r="L10" s="30"/>
      <c r="M10" s="141">
        <f>IF(AND(ISNUMBER(L11),L11&gt;L13),J11,IF(ISNUMBER(L13),J13,""))</f>
      </c>
      <c r="N10" s="142"/>
      <c r="O10" s="160"/>
      <c r="P10" s="160"/>
    </row>
    <row r="11" spans="6:14" ht="7.5" customHeight="1">
      <c r="F11" s="145"/>
      <c r="G11" s="144"/>
      <c r="H11" s="143"/>
      <c r="I11" s="146"/>
      <c r="J11" s="145" t="str">
        <f>Ilmoittautuminen!B35</f>
        <v>W.O.</v>
      </c>
      <c r="K11" s="152">
        <f>IF(ISBLANK(Ilmoittautuminen!C35),"",Ilmoittautuminen!C35)</f>
      </c>
      <c r="L11" s="142"/>
      <c r="M11" s="141"/>
      <c r="N11" s="142"/>
    </row>
    <row r="12" spans="5:16" ht="7.5" customHeight="1">
      <c r="E12" s="13"/>
      <c r="F12" s="151" t="s">
        <v>75</v>
      </c>
      <c r="G12" s="1"/>
      <c r="H12" s="1"/>
      <c r="I12" s="1"/>
      <c r="J12" s="145"/>
      <c r="K12" s="153"/>
      <c r="L12" s="142"/>
      <c r="M12" s="127" t="s">
        <v>55</v>
      </c>
      <c r="N12" s="14"/>
      <c r="O12" s="2"/>
      <c r="P12" s="12"/>
    </row>
    <row r="13" spans="5:16" ht="7.5" customHeight="1">
      <c r="E13" s="13"/>
      <c r="F13" s="151"/>
      <c r="G13" s="1"/>
      <c r="H13" s="1"/>
      <c r="I13" s="1"/>
      <c r="J13" s="145" t="str">
        <f>Ilmoittautuminen!B34</f>
        <v>W.O.</v>
      </c>
      <c r="K13" s="153">
        <f>IF(ISBLANK(Ilmoittautuminen!C34),"",Ilmoittautuminen!C34)</f>
      </c>
      <c r="L13" s="142"/>
      <c r="M13" s="127"/>
      <c r="N13" s="14"/>
      <c r="O13" s="2"/>
      <c r="P13" s="12"/>
    </row>
    <row r="14" spans="1:17" ht="7.5" customHeight="1">
      <c r="A14" s="139" t="s">
        <v>0</v>
      </c>
      <c r="B14" s="140">
        <f>IF(AND(ISNUMBER(E14),E14&gt;E16),D14,IF(ISNUMBER(E16),D16,""))</f>
      </c>
      <c r="C14" s="144"/>
      <c r="D14" s="143">
        <f>IF(AND(ISNUMBER(G8),G8&gt;G10),F8,IF(ISNUMBER(G10),F10,""))</f>
      </c>
      <c r="E14" s="144"/>
      <c r="F14" s="7"/>
      <c r="G14" s="1"/>
      <c r="H14" s="1"/>
      <c r="I14" s="1"/>
      <c r="J14" s="145"/>
      <c r="K14" s="153"/>
      <c r="L14" s="142"/>
      <c r="M14" s="2"/>
      <c r="N14" s="14"/>
      <c r="O14" s="141">
        <f>IF(AND(ISNUMBER(N8),N8&gt;N10),M8,IF(ISNUMBER(N10),M10,""))</f>
      </c>
      <c r="P14" s="142"/>
      <c r="Q14" s="139" t="s">
        <v>0</v>
      </c>
    </row>
    <row r="15" spans="1:17" ht="7.5" customHeight="1">
      <c r="A15" s="139"/>
      <c r="B15" s="140"/>
      <c r="C15" s="144"/>
      <c r="D15" s="143"/>
      <c r="E15" s="144"/>
      <c r="F15" s="7"/>
      <c r="G15" s="1"/>
      <c r="H15" s="1"/>
      <c r="I15" s="1"/>
      <c r="J15" s="3"/>
      <c r="K15" s="2"/>
      <c r="L15" s="6"/>
      <c r="M15" s="2"/>
      <c r="N15" s="14"/>
      <c r="O15" s="141"/>
      <c r="P15" s="142"/>
      <c r="Q15" s="139"/>
    </row>
    <row r="16" spans="1:17" ht="7.5" customHeight="1">
      <c r="A16" s="139"/>
      <c r="B16" s="145">
        <f>IF(AND(ISNUMBER(P110),P110&lt;P112),O110,(IF(ISNUMBER(P112),O112,"")))</f>
      </c>
      <c r="C16" s="144"/>
      <c r="D16" s="143">
        <f>IF(AND(ISNUMBER(G20),G20&gt;G22),F20,IF(ISNUMBER(G22),F22,""))</f>
      </c>
      <c r="E16" s="144"/>
      <c r="F16" s="7"/>
      <c r="G16" s="1"/>
      <c r="H16" s="1"/>
      <c r="I16" s="1"/>
      <c r="J16" s="4"/>
      <c r="K16" s="1"/>
      <c r="L16" s="1"/>
      <c r="M16" s="2"/>
      <c r="N16" s="14"/>
      <c r="O16" s="141">
        <f>IF(AND(ISNUMBER(N20),N20&gt;N22),M20,IF(ISNUMBER(N22),M22,""))</f>
      </c>
      <c r="P16" s="142"/>
      <c r="Q16" s="139"/>
    </row>
    <row r="17" spans="1:17" ht="7.5" customHeight="1">
      <c r="A17" s="139"/>
      <c r="B17" s="145"/>
      <c r="C17" s="144"/>
      <c r="D17" s="143"/>
      <c r="E17" s="144"/>
      <c r="F17" s="7"/>
      <c r="G17" s="1"/>
      <c r="H17" s="1"/>
      <c r="I17" s="1"/>
      <c r="J17" s="145" t="str">
        <f>Ilmoittautuminen!B19</f>
        <v>W.O.</v>
      </c>
      <c r="K17" s="153">
        <f>IF(ISBLANK(Ilmoittautuminen!C19),"",Ilmoittautuminen!C19)</f>
      </c>
      <c r="L17" s="142"/>
      <c r="M17" s="2"/>
      <c r="N17" s="14"/>
      <c r="O17" s="141"/>
      <c r="P17" s="142"/>
      <c r="Q17" s="139"/>
    </row>
    <row r="18" spans="2:16" ht="7.5" customHeight="1">
      <c r="B18" s="155" t="s">
        <v>82</v>
      </c>
      <c r="E18" s="13"/>
      <c r="F18" s="7"/>
      <c r="G18" s="1"/>
      <c r="H18" s="1"/>
      <c r="I18" s="1"/>
      <c r="J18" s="145"/>
      <c r="K18" s="153"/>
      <c r="L18" s="142"/>
      <c r="M18" s="2"/>
      <c r="N18" s="14"/>
      <c r="O18" s="127" t="s">
        <v>51</v>
      </c>
      <c r="P18" s="12"/>
    </row>
    <row r="19" spans="2:16" ht="7.5" customHeight="1">
      <c r="B19" s="123"/>
      <c r="E19" s="13"/>
      <c r="F19" s="7"/>
      <c r="G19" s="1"/>
      <c r="H19" s="1"/>
      <c r="I19" s="1"/>
      <c r="J19" s="145" t="str">
        <f>Ilmoittautuminen!B50</f>
        <v>W.O.</v>
      </c>
      <c r="K19" s="153">
        <f>IF(ISBLANK(Ilmoittautuminen!C50),"",Ilmoittautuminen!C50)</f>
      </c>
      <c r="L19" s="142"/>
      <c r="M19" s="2"/>
      <c r="N19" s="14"/>
      <c r="O19" s="127"/>
      <c r="P19" s="12"/>
    </row>
    <row r="20" spans="6:14" ht="7.5" customHeight="1">
      <c r="F20" s="140">
        <f>IF(AND(ISNUMBER(I20),I20=I$3),H20,IF(ISNUMBER(I22),H22,""))</f>
      </c>
      <c r="G20" s="144"/>
      <c r="H20" s="143">
        <f>IF(AND(ISNUMBER(L17),L17&lt;L19),J17,IF(ISNUMBER(L19),J19,""))</f>
      </c>
      <c r="I20" s="146"/>
      <c r="J20" s="145"/>
      <c r="K20" s="152"/>
      <c r="L20" s="142"/>
      <c r="M20" s="141">
        <f>IF(AND(ISNUMBER(L17),L17&gt;L19),J17,IF(ISNUMBER(L19),J19,""))</f>
      </c>
      <c r="N20" s="142"/>
    </row>
    <row r="21" spans="6:14" ht="7.5" customHeight="1">
      <c r="F21" s="140"/>
      <c r="G21" s="144"/>
      <c r="H21" s="143"/>
      <c r="I21" s="146"/>
      <c r="J21" s="29"/>
      <c r="K21" s="5"/>
      <c r="L21" s="30"/>
      <c r="M21" s="141"/>
      <c r="N21" s="142"/>
    </row>
    <row r="22" spans="6:14" ht="7.5" customHeight="1">
      <c r="F22" s="145">
        <f>IF(AND(ISNUMBER(N188),N188&lt;N190),M188,(IF(ISNUMBER(N190),M190,"")))</f>
      </c>
      <c r="G22" s="144"/>
      <c r="H22" s="143">
        <f>IF(AND(ISNUMBER(L23),L23&lt;L25),J23,IF(ISNUMBER(L25),J25,""))</f>
      </c>
      <c r="I22" s="146"/>
      <c r="J22" s="29"/>
      <c r="K22" s="5"/>
      <c r="L22" s="30"/>
      <c r="M22" s="141">
        <f>IF(AND(ISNUMBER(L23),L23&gt;L25),J23,IF(ISNUMBER(L25),J25,""))</f>
      </c>
      <c r="N22" s="142"/>
    </row>
    <row r="23" spans="6:14" ht="7.5" customHeight="1">
      <c r="F23" s="145"/>
      <c r="G23" s="144"/>
      <c r="H23" s="143"/>
      <c r="I23" s="146"/>
      <c r="J23" s="145" t="str">
        <f>Ilmoittautuminen!B51</f>
        <v>W.O.</v>
      </c>
      <c r="K23" s="152">
        <f>IF(ISBLANK(Ilmoittautuminen!C51),"",Ilmoittautuminen!C51)</f>
      </c>
      <c r="L23" s="142"/>
      <c r="M23" s="141"/>
      <c r="N23" s="142"/>
    </row>
    <row r="24" spans="6:16" ht="7.5" customHeight="1">
      <c r="F24" s="127" t="s">
        <v>76</v>
      </c>
      <c r="G24" s="1"/>
      <c r="H24" s="1"/>
      <c r="I24" s="1"/>
      <c r="J24" s="145"/>
      <c r="K24" s="153"/>
      <c r="L24" s="142"/>
      <c r="M24" s="127" t="s">
        <v>56</v>
      </c>
      <c r="N24"/>
      <c r="P24"/>
    </row>
    <row r="25" spans="6:16" ht="7.5" customHeight="1">
      <c r="F25" s="128"/>
      <c r="G25" s="1"/>
      <c r="H25" s="1"/>
      <c r="I25" s="1"/>
      <c r="J25" s="145" t="str">
        <f>Ilmoittautuminen!B18</f>
        <v>W.O.</v>
      </c>
      <c r="K25" s="153">
        <f>IF(ISBLANK(Ilmoittautuminen!C18),"",Ilmoittautuminen!C18)</f>
      </c>
      <c r="L25" s="142"/>
      <c r="M25" s="127"/>
      <c r="N25"/>
      <c r="P25"/>
    </row>
    <row r="26" spans="1:16" ht="7.5" customHeight="1">
      <c r="A26" s="139"/>
      <c r="I26" s="1"/>
      <c r="J26" s="145"/>
      <c r="K26" s="153"/>
      <c r="L26" s="142"/>
      <c r="N26"/>
      <c r="P26"/>
    </row>
    <row r="27" spans="1:16" ht="7.5" customHeight="1">
      <c r="A27" s="139"/>
      <c r="J27" s="8"/>
      <c r="K27" s="8"/>
      <c r="L27" s="8"/>
      <c r="N27"/>
      <c r="P27"/>
    </row>
    <row r="28" spans="1:16" ht="7.5" customHeight="1">
      <c r="A28" s="139"/>
      <c r="J28" s="8"/>
      <c r="K28" s="8"/>
      <c r="L28" s="8"/>
      <c r="N28"/>
      <c r="P28"/>
    </row>
    <row r="29" spans="1:16" ht="7.5" customHeight="1">
      <c r="A29" s="139"/>
      <c r="I29" s="1"/>
      <c r="J29" s="145" t="str">
        <f>Ilmoittautuminen!B11</f>
        <v>W.O.</v>
      </c>
      <c r="K29" s="153">
        <f>IF(ISBLANK(Ilmoittautuminen!C11),"",Ilmoittautuminen!C11)</f>
      </c>
      <c r="L29" s="142"/>
      <c r="N29"/>
      <c r="P29"/>
    </row>
    <row r="30" spans="9:16" ht="7.5" customHeight="1">
      <c r="I30" s="1"/>
      <c r="J30" s="145"/>
      <c r="K30" s="153"/>
      <c r="L30" s="142"/>
      <c r="M30" s="1"/>
      <c r="N30"/>
      <c r="P30"/>
    </row>
    <row r="31" spans="6:16" ht="7.5" customHeight="1">
      <c r="F31" s="1"/>
      <c r="G31" s="1"/>
      <c r="H31" s="1"/>
      <c r="I31" s="1"/>
      <c r="J31" s="145" t="str">
        <f>Ilmoittautuminen!B58</f>
        <v>W.O.</v>
      </c>
      <c r="K31" s="153">
        <f>IF(ISBLANK(Ilmoittautuminen!C58),"",Ilmoittautuminen!C58)</f>
      </c>
      <c r="L31" s="142"/>
      <c r="M31" s="1"/>
      <c r="N31"/>
      <c r="P31"/>
    </row>
    <row r="32" spans="6:14" ht="7.5" customHeight="1">
      <c r="F32" s="140">
        <f>IF(AND(ISNUMBER(I32),I32&gt;I34),H32,IF(ISNUMBER(I34),H34,""))</f>
      </c>
      <c r="G32" s="144"/>
      <c r="H32" s="143">
        <f>IF(AND(ISNUMBER(L29),L29&lt;L31),J29,IF(ISNUMBER(L31),J31,""))</f>
      </c>
      <c r="I32" s="146"/>
      <c r="J32" s="145"/>
      <c r="K32" s="152"/>
      <c r="L32" s="142"/>
      <c r="M32" s="141">
        <f>IF(AND(ISNUMBER(L29),L29&gt;L31),J29,IF(ISNUMBER(L31),J31,""))</f>
      </c>
      <c r="N32" s="142"/>
    </row>
    <row r="33" spans="6:20" ht="7.5" customHeight="1">
      <c r="F33" s="140"/>
      <c r="G33" s="144"/>
      <c r="H33" s="143"/>
      <c r="I33" s="146"/>
      <c r="J33" s="29"/>
      <c r="K33" s="5"/>
      <c r="L33" s="30"/>
      <c r="M33" s="141"/>
      <c r="N33" s="142"/>
      <c r="T33" s="159"/>
    </row>
    <row r="34" spans="6:20" ht="7.5" customHeight="1">
      <c r="F34" s="145">
        <f>IF(AND(ISNUMBER(N152),N152&lt;N154),M152,(IF(ISNUMBER(N154),M154,"")))</f>
      </c>
      <c r="G34" s="144"/>
      <c r="H34" s="143">
        <f>IF(AND(ISNUMBER(L35),L35&lt;L37),J35,IF(ISNUMBER(L37),J37,""))</f>
      </c>
      <c r="I34" s="146"/>
      <c r="J34" s="29"/>
      <c r="K34" s="5"/>
      <c r="L34" s="30"/>
      <c r="M34" s="141">
        <f>IF(AND(ISNUMBER(L35),L35&gt;L37),J35,IF(ISNUMBER(L37),J37,""))</f>
      </c>
      <c r="N34" s="142"/>
      <c r="T34" s="159"/>
    </row>
    <row r="35" spans="6:14" ht="7.5" customHeight="1">
      <c r="F35" s="145"/>
      <c r="G35" s="144"/>
      <c r="H35" s="143"/>
      <c r="I35" s="146"/>
      <c r="J35" s="145" t="str">
        <f>Ilmoittautuminen!B43</f>
        <v>W.O.</v>
      </c>
      <c r="K35" s="152">
        <f>IF(ISBLANK(Ilmoittautuminen!C43),"",Ilmoittautuminen!C43)</f>
      </c>
      <c r="L35" s="142"/>
      <c r="M35" s="141"/>
      <c r="N35" s="142"/>
    </row>
    <row r="36" spans="5:16" ht="7.5" customHeight="1">
      <c r="E36" s="13"/>
      <c r="F36" s="151" t="s">
        <v>77</v>
      </c>
      <c r="G36" s="1"/>
      <c r="H36" s="1"/>
      <c r="I36" s="1"/>
      <c r="J36" s="145"/>
      <c r="K36" s="153"/>
      <c r="L36" s="142"/>
      <c r="M36" s="127" t="s">
        <v>57</v>
      </c>
      <c r="N36" s="14"/>
      <c r="O36" s="2"/>
      <c r="P36" s="12"/>
    </row>
    <row r="37" spans="5:16" ht="7.5" customHeight="1">
      <c r="E37" s="13"/>
      <c r="F37" s="151"/>
      <c r="G37" s="1"/>
      <c r="H37" s="1"/>
      <c r="I37" s="1"/>
      <c r="J37" s="145" t="str">
        <f>Ilmoittautuminen!B26</f>
        <v>W.O.</v>
      </c>
      <c r="K37" s="156">
        <f>IF(ISBLANK(Ilmoittautuminen!C26),"",Ilmoittautuminen!C26)</f>
      </c>
      <c r="L37" s="142"/>
      <c r="M37" s="127"/>
      <c r="N37" s="14"/>
      <c r="O37" s="2"/>
      <c r="P37" s="12"/>
    </row>
    <row r="38" spans="1:17" ht="7.5" customHeight="1">
      <c r="A38" s="139" t="s">
        <v>0</v>
      </c>
      <c r="B38" s="140">
        <f>IF(AND(ISNUMBER(E38),E38&gt;E40),D38,IF(ISNUMBER(E40),D40,""))</f>
      </c>
      <c r="C38" s="144"/>
      <c r="D38" s="143">
        <f>IF(AND(ISNUMBER(G32),G32&gt;G34),F32,IF(ISNUMBER(G34),F34,""))</f>
      </c>
      <c r="E38" s="144"/>
      <c r="F38" s="7"/>
      <c r="G38" s="1"/>
      <c r="H38" s="1"/>
      <c r="I38" s="1"/>
      <c r="J38" s="145"/>
      <c r="K38" s="157"/>
      <c r="L38" s="142"/>
      <c r="M38" s="2"/>
      <c r="N38" s="14"/>
      <c r="O38" s="141">
        <f>IF(AND(ISNUMBER(N32),N32&gt;N34),M32,IF(ISNUMBER(N34),M34,""))</f>
      </c>
      <c r="P38" s="142"/>
      <c r="Q38" s="139" t="s">
        <v>0</v>
      </c>
    </row>
    <row r="39" spans="1:17" ht="7.5" customHeight="1">
      <c r="A39" s="139"/>
      <c r="B39" s="140"/>
      <c r="C39" s="144"/>
      <c r="D39" s="143"/>
      <c r="E39" s="144"/>
      <c r="F39" s="7"/>
      <c r="G39" s="1"/>
      <c r="H39" s="1"/>
      <c r="I39" s="1"/>
      <c r="J39" s="3"/>
      <c r="K39" s="2"/>
      <c r="L39" s="6"/>
      <c r="M39" s="2"/>
      <c r="N39" s="14"/>
      <c r="O39" s="141"/>
      <c r="P39" s="142"/>
      <c r="Q39" s="139"/>
    </row>
    <row r="40" spans="1:17" ht="7.5" customHeight="1">
      <c r="A40" s="139"/>
      <c r="B40" s="145">
        <f>IF(AND(ISNUMBER(P134),P134&lt;P136),O134,(IF(ISNUMBER(P136),O136,"")))</f>
      </c>
      <c r="C40" s="144"/>
      <c r="D40" s="143">
        <f>IF(AND(ISNUMBER(G44),G44&gt;G46),F44,IF(ISNUMBER(G46),F46,""))</f>
      </c>
      <c r="E40" s="144"/>
      <c r="F40" s="7"/>
      <c r="G40" s="1"/>
      <c r="H40" s="1"/>
      <c r="I40" s="1"/>
      <c r="J40" s="4"/>
      <c r="K40" s="1"/>
      <c r="L40" s="1"/>
      <c r="M40" s="2"/>
      <c r="N40" s="14"/>
      <c r="O40" s="141">
        <f>IF(AND(ISNUMBER(N44),N44&gt;N46),M44,IF(ISNUMBER(N46),M46,""))</f>
      </c>
      <c r="P40" s="142"/>
      <c r="Q40" s="139"/>
    </row>
    <row r="41" spans="1:17" ht="7.5" customHeight="1">
      <c r="A41" s="139"/>
      <c r="B41" s="145"/>
      <c r="C41" s="144"/>
      <c r="D41" s="143"/>
      <c r="E41" s="144"/>
      <c r="F41" s="7"/>
      <c r="G41" s="1"/>
      <c r="H41" s="1"/>
      <c r="I41" s="1"/>
      <c r="J41" s="145" t="str">
        <f>Ilmoittautuminen!B27</f>
        <v>W.O.</v>
      </c>
      <c r="K41" s="153">
        <f>IF(ISBLANK(Ilmoittautuminen!C27),"",Ilmoittautuminen!C27)</f>
      </c>
      <c r="L41" s="142"/>
      <c r="M41" s="2"/>
      <c r="N41" s="14"/>
      <c r="O41" s="141"/>
      <c r="P41" s="142"/>
      <c r="Q41" s="139"/>
    </row>
    <row r="42" spans="2:16" ht="7.5" customHeight="1">
      <c r="B42" s="155" t="s">
        <v>83</v>
      </c>
      <c r="E42" s="13"/>
      <c r="F42" s="7"/>
      <c r="G42" s="1"/>
      <c r="H42" s="1"/>
      <c r="I42" s="1"/>
      <c r="J42" s="145"/>
      <c r="K42" s="153"/>
      <c r="L42" s="142"/>
      <c r="M42" s="2"/>
      <c r="N42" s="14"/>
      <c r="O42" s="127" t="s">
        <v>52</v>
      </c>
      <c r="P42" s="12"/>
    </row>
    <row r="43" spans="2:16" ht="7.5" customHeight="1">
      <c r="B43" s="123"/>
      <c r="E43" s="13"/>
      <c r="F43" s="7"/>
      <c r="G43" s="1"/>
      <c r="H43" s="1"/>
      <c r="I43" s="1"/>
      <c r="J43" s="145" t="str">
        <f>Ilmoittautuminen!B42</f>
        <v>W.O.</v>
      </c>
      <c r="K43" s="153">
        <f>IF(ISBLANK(Ilmoittautuminen!C42),"",Ilmoittautuminen!C42)</f>
      </c>
      <c r="L43" s="142"/>
      <c r="M43" s="15"/>
      <c r="N43" s="16"/>
      <c r="O43" s="127"/>
      <c r="P43" s="12"/>
    </row>
    <row r="44" spans="6:14" ht="7.5" customHeight="1">
      <c r="F44" s="140">
        <f>IF(AND(ISNUMBER(I44),I44&gt;I46),H44,IF(ISNUMBER(I46),H46,""))</f>
      </c>
      <c r="G44" s="144"/>
      <c r="H44" s="143">
        <f>IF(AND(ISNUMBER(L41),L41&lt;L43),J41,IF(ISNUMBER(L43),J43,""))</f>
      </c>
      <c r="I44" s="146"/>
      <c r="J44" s="145"/>
      <c r="K44" s="152"/>
      <c r="L44" s="142"/>
      <c r="M44" s="141">
        <f>IF(AND(ISNUMBER(L41),L41&gt;L43),J41,IF(ISNUMBER(L43),J43,""))</f>
      </c>
      <c r="N44" s="142"/>
    </row>
    <row r="45" spans="6:14" ht="7.5" customHeight="1">
      <c r="F45" s="140"/>
      <c r="G45" s="144"/>
      <c r="H45" s="143"/>
      <c r="I45" s="146"/>
      <c r="J45" s="29"/>
      <c r="K45" s="5"/>
      <c r="L45" s="30"/>
      <c r="M45" s="141"/>
      <c r="N45" s="142"/>
    </row>
    <row r="46" spans="6:14" ht="7.5" customHeight="1">
      <c r="F46" s="145">
        <f>IF(AND(ISNUMBER(N164),N164&lt;N166),M164,(IF(ISNUMBER(N166),M166,"")))</f>
      </c>
      <c r="G46" s="144"/>
      <c r="H46" s="143">
        <f>IF(AND(ISNUMBER(L47),L47&lt;L49),J47,IF(ISNUMBER(L49),J49,""))</f>
      </c>
      <c r="I46" s="146"/>
      <c r="J46" s="29"/>
      <c r="K46" s="5"/>
      <c r="L46" s="30"/>
      <c r="M46" s="141">
        <f>IF(AND(ISNUMBER(L47),L47&gt;L49),J47,IF(ISNUMBER(L49),J49,""))</f>
      </c>
      <c r="N46" s="142"/>
    </row>
    <row r="47" spans="6:16" ht="7.5" customHeight="1">
      <c r="F47" s="145"/>
      <c r="G47" s="144"/>
      <c r="H47" s="143"/>
      <c r="I47" s="146"/>
      <c r="J47" s="145" t="str">
        <f>Ilmoittautuminen!B59</f>
        <v>W.O.</v>
      </c>
      <c r="K47" s="152">
        <f>IF(ISBLANK(Ilmoittautuminen!C59),"",Ilmoittautuminen!C59)</f>
      </c>
      <c r="L47" s="142"/>
      <c r="M47" s="141"/>
      <c r="N47" s="142"/>
      <c r="P47"/>
    </row>
    <row r="48" spans="6:16" ht="7.5" customHeight="1">
      <c r="F48" s="127" t="s">
        <v>78</v>
      </c>
      <c r="G48" s="1"/>
      <c r="H48" s="1"/>
      <c r="I48" s="1"/>
      <c r="J48" s="145"/>
      <c r="K48" s="153"/>
      <c r="L48" s="142"/>
      <c r="M48" s="127" t="s">
        <v>58</v>
      </c>
      <c r="N48" s="12"/>
      <c r="P48"/>
    </row>
    <row r="49" spans="6:16" ht="7.5" customHeight="1">
      <c r="F49" s="128"/>
      <c r="G49" s="1"/>
      <c r="H49" s="1"/>
      <c r="I49" s="1"/>
      <c r="J49" s="145" t="str">
        <f>Ilmoittautuminen!B10</f>
        <v>W.O.</v>
      </c>
      <c r="K49" s="153">
        <f>IF(ISBLANK(Ilmoittautuminen!C10),"",Ilmoittautuminen!C10)</f>
      </c>
      <c r="L49" s="142"/>
      <c r="M49" s="127"/>
      <c r="N49" s="12"/>
      <c r="P49"/>
    </row>
    <row r="50" spans="8:16" ht="7.5" customHeight="1">
      <c r="H50" s="1"/>
      <c r="I50" s="1"/>
      <c r="J50" s="145"/>
      <c r="K50" s="153"/>
      <c r="L50" s="142"/>
      <c r="N50"/>
      <c r="P50"/>
    </row>
    <row r="51" spans="8:16" ht="7.5" customHeight="1">
      <c r="H51" s="22"/>
      <c r="I51" s="17"/>
      <c r="J51" s="17"/>
      <c r="K51" s="17"/>
      <c r="L51" s="17"/>
      <c r="M51" s="13"/>
      <c r="N51"/>
      <c r="P51"/>
    </row>
    <row r="52" spans="8:16" ht="7.5" customHeight="1">
      <c r="H52" s="8"/>
      <c r="I52" s="8"/>
      <c r="J52" s="8"/>
      <c r="K52" s="8"/>
      <c r="L52" s="8"/>
      <c r="N52"/>
      <c r="P52"/>
    </row>
    <row r="53" spans="8:16" ht="9.75" customHeight="1">
      <c r="H53" s="1"/>
      <c r="I53" s="1"/>
      <c r="J53" s="145" t="str">
        <f>Ilmoittautuminen!B7</f>
        <v>W.O.</v>
      </c>
      <c r="K53" s="153">
        <f>IF(ISBLANK(Ilmoittautuminen!C7),"",Ilmoittautuminen!C7)</f>
      </c>
      <c r="L53" s="142"/>
      <c r="N53"/>
      <c r="P53"/>
    </row>
    <row r="54" spans="8:16" ht="7.5" customHeight="1">
      <c r="H54" s="1"/>
      <c r="I54" s="1"/>
      <c r="J54" s="145"/>
      <c r="K54" s="153"/>
      <c r="L54" s="142"/>
      <c r="M54" s="1"/>
      <c r="N54" s="12"/>
      <c r="P54"/>
    </row>
    <row r="55" spans="6:16" ht="7.5" customHeight="1">
      <c r="F55" s="1"/>
      <c r="G55" s="1"/>
      <c r="H55" s="1"/>
      <c r="I55" s="1"/>
      <c r="J55" s="145" t="str">
        <f>Ilmoittautuminen!B62</f>
        <v>W.O.</v>
      </c>
      <c r="K55" s="153">
        <f>IF(ISBLANK(Ilmoittautuminen!C62),"",Ilmoittautuminen!C62)</f>
      </c>
      <c r="L55" s="142"/>
      <c r="M55" s="1"/>
      <c r="N55" s="12"/>
      <c r="P55"/>
    </row>
    <row r="56" spans="6:16" ht="7.5" customHeight="1">
      <c r="F56" s="140">
        <f>IF(AND(ISNUMBER(I56),I56&gt;I58),H56,IF(ISNUMBER(I58),H58,""))</f>
      </c>
      <c r="G56" s="144"/>
      <c r="H56" s="143">
        <f>IF(AND(ISNUMBER(L53),L53&lt;L55),J53,IF(ISNUMBER(L55),J55,""))</f>
      </c>
      <c r="I56" s="146"/>
      <c r="J56" s="145"/>
      <c r="K56" s="152"/>
      <c r="L56" s="142"/>
      <c r="M56" s="141">
        <f>IF(AND(ISNUMBER(L53),L53&gt;L55),J53,IF(ISNUMBER(P55),J55,""))</f>
      </c>
      <c r="N56" s="142"/>
      <c r="P56"/>
    </row>
    <row r="57" spans="6:14" ht="7.5" customHeight="1">
      <c r="F57" s="140"/>
      <c r="G57" s="144"/>
      <c r="H57" s="143"/>
      <c r="I57" s="146"/>
      <c r="J57" s="29"/>
      <c r="K57" s="5"/>
      <c r="L57" s="30"/>
      <c r="M57" s="141"/>
      <c r="N57" s="142"/>
    </row>
    <row r="58" spans="6:14" ht="7.5" customHeight="1">
      <c r="F58" s="145">
        <f>IF(AND(ISNUMBER(N128),N128&lt;N130),M128,(IF(ISNUMBER(N130),M130,"")))</f>
      </c>
      <c r="G58" s="144"/>
      <c r="H58" s="143">
        <f>IF(AND(ISNUMBER(L59),L59&lt;L61),J59,IF(ISNUMBER(L61),J61,""))</f>
      </c>
      <c r="I58" s="146"/>
      <c r="J58" s="29"/>
      <c r="K58" s="5"/>
      <c r="L58" s="30"/>
      <c r="M58" s="141">
        <f>IF(AND(ISNUMBER(L59),L59&gt;L61),J59,IF(ISNUMBER(L61),J61,""))</f>
      </c>
      <c r="N58" s="142"/>
    </row>
    <row r="59" spans="6:14" ht="7.5" customHeight="1">
      <c r="F59" s="145"/>
      <c r="G59" s="144"/>
      <c r="H59" s="143"/>
      <c r="I59" s="146"/>
      <c r="J59" s="145" t="str">
        <f>Ilmoittautuminen!B39</f>
        <v>W.O.</v>
      </c>
      <c r="K59" s="152">
        <f>IF(ISBLANK(Ilmoittautuminen!C39),"",Ilmoittautuminen!C39)</f>
      </c>
      <c r="L59" s="142"/>
      <c r="M59" s="141"/>
      <c r="N59" s="142"/>
    </row>
    <row r="60" spans="5:16" ht="7.5" customHeight="1">
      <c r="E60" s="13"/>
      <c r="F60" s="161" t="s">
        <v>98</v>
      </c>
      <c r="G60" s="1"/>
      <c r="H60" s="1"/>
      <c r="I60" s="1"/>
      <c r="J60" s="145"/>
      <c r="K60" s="153"/>
      <c r="L60" s="142"/>
      <c r="M60" s="127" t="s">
        <v>59</v>
      </c>
      <c r="N60" s="14"/>
      <c r="O60" s="2"/>
      <c r="P60" s="12"/>
    </row>
    <row r="61" spans="5:16" ht="7.5" customHeight="1">
      <c r="E61" s="13"/>
      <c r="F61" s="161"/>
      <c r="G61" s="1"/>
      <c r="H61" s="1"/>
      <c r="I61" s="1"/>
      <c r="J61" s="145" t="str">
        <f>Ilmoittautuminen!B30</f>
        <v>W.O.</v>
      </c>
      <c r="K61" s="153">
        <f>IF(ISBLANK(Ilmoittautuminen!C30),"",Ilmoittautuminen!C30)</f>
      </c>
      <c r="L61" s="142"/>
      <c r="M61" s="127"/>
      <c r="N61" s="14"/>
      <c r="O61" s="2"/>
      <c r="P61" s="12"/>
    </row>
    <row r="62" spans="1:17" ht="7.5" customHeight="1">
      <c r="A62" s="139" t="s">
        <v>0</v>
      </c>
      <c r="B62" s="140">
        <f>IF(AND(ISNUMBER(E62),E62&gt;E64),D62,IF(ISNUMBER(E64),D64,""))</f>
      </c>
      <c r="C62" s="144"/>
      <c r="D62" s="143">
        <f>IF(AND(ISNUMBER(G56),G56&gt;G58),F56,IF(ISNUMBER(G58),F58,""))</f>
      </c>
      <c r="E62" s="146"/>
      <c r="F62" s="7"/>
      <c r="G62" s="1"/>
      <c r="H62" s="1"/>
      <c r="I62" s="1"/>
      <c r="J62" s="145"/>
      <c r="K62" s="153"/>
      <c r="L62" s="142"/>
      <c r="M62" s="1"/>
      <c r="N62" s="14"/>
      <c r="O62" s="141">
        <f>IF(AND(ISNUMBER(N56),N56&gt;N58),M56,IF(ISNUMBER(N58),M58,""))</f>
      </c>
      <c r="P62" s="142"/>
      <c r="Q62" s="139" t="s">
        <v>0</v>
      </c>
    </row>
    <row r="63" spans="1:17" ht="7.5" customHeight="1">
      <c r="A63" s="139"/>
      <c r="B63" s="140"/>
      <c r="C63" s="144"/>
      <c r="D63" s="143"/>
      <c r="E63" s="146"/>
      <c r="F63" s="7"/>
      <c r="G63" s="1"/>
      <c r="H63" s="1"/>
      <c r="I63" s="1"/>
      <c r="J63" s="3"/>
      <c r="K63" s="2"/>
      <c r="L63" s="6"/>
      <c r="M63" s="1"/>
      <c r="N63" s="14"/>
      <c r="O63" s="141"/>
      <c r="P63" s="142"/>
      <c r="Q63" s="139"/>
    </row>
    <row r="64" spans="1:17" ht="7.5" customHeight="1">
      <c r="A64" s="139"/>
      <c r="B64" s="145">
        <f>IF(AND(ISNUMBER(P158),P158&lt;P160),O158,(IF(ISNUMBER(P160),O160,"")))</f>
      </c>
      <c r="C64" s="144"/>
      <c r="D64" s="143">
        <f>IF(AND(ISNUMBER(G68),G68&gt;G70),F68,IF(ISNUMBER(G70),F70,""))</f>
      </c>
      <c r="E64" s="146"/>
      <c r="F64" s="7"/>
      <c r="G64" s="1"/>
      <c r="H64" s="1"/>
      <c r="I64" s="1"/>
      <c r="J64" s="4"/>
      <c r="K64" s="1"/>
      <c r="L64" s="1"/>
      <c r="M64" s="1"/>
      <c r="N64" s="14"/>
      <c r="O64" s="141">
        <f>IF(AND(ISNUMBER(N68),N68&gt;N70),M68,IF(ISNUMBER(N70),M70,""))</f>
      </c>
      <c r="P64" s="142"/>
      <c r="Q64" s="139"/>
    </row>
    <row r="65" spans="1:17" ht="7.5" customHeight="1">
      <c r="A65" s="139"/>
      <c r="B65" s="145"/>
      <c r="C65" s="144"/>
      <c r="D65" s="143"/>
      <c r="E65" s="146"/>
      <c r="F65" s="7"/>
      <c r="G65" s="1"/>
      <c r="H65" s="1"/>
      <c r="I65" s="1"/>
      <c r="J65" s="145" t="str">
        <f>Ilmoittautuminen!B23</f>
        <v>W.O.</v>
      </c>
      <c r="K65" s="153">
        <f>IF(ISBLANK(Ilmoittautuminen!C23),"",Ilmoittautuminen!C23)</f>
      </c>
      <c r="L65" s="142"/>
      <c r="M65" s="1"/>
      <c r="N65" s="14"/>
      <c r="O65" s="141"/>
      <c r="P65" s="142"/>
      <c r="Q65" s="139"/>
    </row>
    <row r="66" spans="2:16" ht="7.5" customHeight="1">
      <c r="B66" s="155" t="s">
        <v>84</v>
      </c>
      <c r="E66" s="13"/>
      <c r="F66" s="7"/>
      <c r="G66" s="1"/>
      <c r="H66" s="1"/>
      <c r="I66" s="1"/>
      <c r="J66" s="145"/>
      <c r="K66" s="153"/>
      <c r="L66" s="142"/>
      <c r="M66" s="1"/>
      <c r="N66" s="14"/>
      <c r="O66" s="127" t="s">
        <v>53</v>
      </c>
      <c r="P66" s="12"/>
    </row>
    <row r="67" spans="2:16" ht="7.5" customHeight="1">
      <c r="B67" s="123"/>
      <c r="E67" s="13"/>
      <c r="F67" s="7"/>
      <c r="G67" s="1"/>
      <c r="H67" s="1"/>
      <c r="I67" s="1"/>
      <c r="J67" s="145" t="str">
        <f>Ilmoittautuminen!B46</f>
        <v>W.O.</v>
      </c>
      <c r="K67" s="153">
        <f>IF(ISBLANK(Ilmoittautuminen!C46),"",Ilmoittautuminen!C46)</f>
      </c>
      <c r="L67" s="142"/>
      <c r="M67" s="1"/>
      <c r="N67" s="14"/>
      <c r="O67" s="127"/>
      <c r="P67" s="12"/>
    </row>
    <row r="68" spans="6:14" ht="7.5" customHeight="1">
      <c r="F68" s="140">
        <f>IF(AND(ISNUMBER(I68),I68=I$3),H68,IF(ISNUMBER(I70),H70,""))</f>
      </c>
      <c r="G68" s="144"/>
      <c r="H68" s="143">
        <f>IF(AND(ISNUMBER(L65),L65&lt;L67),J65,IF(ISNUMBER(L67),J67,""))</f>
      </c>
      <c r="I68" s="146"/>
      <c r="J68" s="145"/>
      <c r="K68" s="152"/>
      <c r="L68" s="142"/>
      <c r="M68" s="141">
        <f>IF(AND(ISNUMBER(L65),L65&gt;L67),J65,IF(ISNUMBER(L67),J67,""))</f>
      </c>
      <c r="N68" s="142"/>
    </row>
    <row r="69" spans="6:14" ht="7.5" customHeight="1">
      <c r="F69" s="140"/>
      <c r="G69" s="144"/>
      <c r="H69" s="143"/>
      <c r="I69" s="146"/>
      <c r="J69" s="29"/>
      <c r="K69" s="5"/>
      <c r="L69" s="30"/>
      <c r="M69" s="141"/>
      <c r="N69" s="142"/>
    </row>
    <row r="70" spans="6:14" ht="7.5" customHeight="1">
      <c r="F70" s="145">
        <f>IF(AND(ISNUMBER(N140),N140&lt;N142),M140,(IF(ISNUMBER(N142),M142,"")))</f>
      </c>
      <c r="G70" s="144"/>
      <c r="H70" s="143">
        <f>IF(AND(ISNUMBER(L71),L71&lt;L73),J71,IF(ISNUMBER(L73),J73,""))</f>
      </c>
      <c r="I70" s="146"/>
      <c r="J70" s="29"/>
      <c r="K70" s="5"/>
      <c r="L70" s="30"/>
      <c r="M70" s="141">
        <f>IF(AND(ISNUMBER(L71),L71&gt;L73),J71,IF(ISNUMBER(L73),J73,""))</f>
      </c>
      <c r="N70" s="142"/>
    </row>
    <row r="71" spans="6:14" ht="7.5" customHeight="1">
      <c r="F71" s="145"/>
      <c r="G71" s="144"/>
      <c r="H71" s="143"/>
      <c r="I71" s="146"/>
      <c r="J71" s="145" t="str">
        <f>Ilmoittautuminen!B55</f>
        <v>W.O.</v>
      </c>
      <c r="K71" s="152">
        <f>IF(ISBLANK(Ilmoittautuminen!C55),"",Ilmoittautuminen!C55)</f>
      </c>
      <c r="L71" s="142"/>
      <c r="M71" s="141"/>
      <c r="N71" s="142"/>
    </row>
    <row r="72" spans="6:16" ht="7.5" customHeight="1">
      <c r="F72" s="127" t="s">
        <v>79</v>
      </c>
      <c r="G72" s="1"/>
      <c r="H72" s="1"/>
      <c r="I72" s="1"/>
      <c r="J72" s="145"/>
      <c r="K72" s="153"/>
      <c r="L72" s="142"/>
      <c r="M72" s="127" t="s">
        <v>60</v>
      </c>
      <c r="N72" s="12"/>
      <c r="O72" s="1"/>
      <c r="P72" s="12"/>
    </row>
    <row r="73" spans="6:16" ht="7.5" customHeight="1">
      <c r="F73" s="128"/>
      <c r="G73" s="1"/>
      <c r="H73" s="1"/>
      <c r="I73" s="1"/>
      <c r="J73" s="145" t="str">
        <f>Ilmoittautuminen!B14</f>
        <v>W.O.</v>
      </c>
      <c r="K73" s="153">
        <f>IF(ISBLANK(Ilmoittautuminen!C14),"",Ilmoittautuminen!C14)</f>
      </c>
      <c r="L73" s="142"/>
      <c r="M73" s="127"/>
      <c r="N73" s="12"/>
      <c r="O73" s="1"/>
      <c r="P73" s="12"/>
    </row>
    <row r="74" spans="6:16" ht="7.5" customHeight="1">
      <c r="F74" s="1"/>
      <c r="G74" s="1"/>
      <c r="H74" s="1"/>
      <c r="I74" s="1"/>
      <c r="J74" s="145"/>
      <c r="K74" s="153"/>
      <c r="L74" s="142"/>
      <c r="N74"/>
      <c r="P74"/>
    </row>
    <row r="75" spans="8:16" ht="7.5" customHeight="1">
      <c r="H75" s="8"/>
      <c r="I75" s="8"/>
      <c r="J75" s="8"/>
      <c r="K75" s="8"/>
      <c r="L75" s="8"/>
      <c r="M75" s="8"/>
      <c r="N75" s="8"/>
      <c r="O75" s="8"/>
      <c r="P75"/>
    </row>
    <row r="76" spans="8:16" ht="7.5" customHeight="1">
      <c r="H76" s="8"/>
      <c r="I76" s="8"/>
      <c r="J76" s="8"/>
      <c r="K76" s="8"/>
      <c r="L76" s="8"/>
      <c r="M76" s="8"/>
      <c r="N76" s="8"/>
      <c r="O76" s="8"/>
      <c r="P76"/>
    </row>
    <row r="77" spans="6:16" ht="7.5" customHeight="1">
      <c r="F77" s="1"/>
      <c r="G77" s="1"/>
      <c r="H77" s="1"/>
      <c r="I77" s="1"/>
      <c r="J77" s="145" t="str">
        <f>Ilmoittautuminen!B15</f>
        <v>W.O.</v>
      </c>
      <c r="K77" s="153">
        <f>IF(ISBLANK(Ilmoittautuminen!C15),"",Ilmoittautuminen!C15)</f>
      </c>
      <c r="L77" s="142"/>
      <c r="N77"/>
      <c r="P77"/>
    </row>
    <row r="78" spans="6:16" ht="7.5" customHeight="1">
      <c r="F78" s="1"/>
      <c r="G78" s="1"/>
      <c r="H78" s="1"/>
      <c r="I78" s="1"/>
      <c r="J78" s="145"/>
      <c r="K78" s="153"/>
      <c r="L78" s="142"/>
      <c r="M78" s="1"/>
      <c r="N78" s="12"/>
      <c r="O78" s="1"/>
      <c r="P78" s="12"/>
    </row>
    <row r="79" spans="6:16" ht="7.5" customHeight="1">
      <c r="F79" s="1"/>
      <c r="G79" s="1"/>
      <c r="H79" s="1"/>
      <c r="I79" s="1"/>
      <c r="J79" s="145" t="str">
        <f>Ilmoittautuminen!B54</f>
        <v>W.O.</v>
      </c>
      <c r="K79" s="153">
        <f>IF(ISBLANK(Ilmoittautuminen!C54),"",Ilmoittautuminen!C54)</f>
      </c>
      <c r="L79" s="142"/>
      <c r="M79" s="1"/>
      <c r="N79" s="12"/>
      <c r="O79" s="1"/>
      <c r="P79" s="12"/>
    </row>
    <row r="80" spans="6:14" ht="7.5" customHeight="1">
      <c r="F80" s="140">
        <f>IF(AND(ISNUMBER(I80),I80&gt;I82),H80,IF(ISNUMBER(I82),H82,""))</f>
      </c>
      <c r="G80" s="144"/>
      <c r="H80" s="143">
        <f>IF(AND(ISNUMBER(L77),L77&lt;L79),J77,IF(ISNUMBER(L79),J79,""))</f>
      </c>
      <c r="I80" s="146"/>
      <c r="J80" s="145"/>
      <c r="K80" s="152"/>
      <c r="L80" s="142"/>
      <c r="M80" s="141">
        <f>IF(AND(ISNUMBER(L77),L77&gt;L79),J77,IF(ISNUMBER(L79),J79,""))</f>
      </c>
      <c r="N80" s="142"/>
    </row>
    <row r="81" spans="4:14" ht="7.5" customHeight="1">
      <c r="D81">
        <v>2</v>
      </c>
      <c r="F81" s="140"/>
      <c r="G81" s="144"/>
      <c r="H81" s="143"/>
      <c r="I81" s="146"/>
      <c r="J81" s="29"/>
      <c r="K81" s="5"/>
      <c r="L81" s="30"/>
      <c r="M81" s="141"/>
      <c r="N81" s="142"/>
    </row>
    <row r="82" spans="6:14" ht="7.5" customHeight="1">
      <c r="F82" s="145">
        <f>IF(AND(ISNUMBER(N104),N104&lt;N106),M104,(IF(ISNUMBER(N106),M106,"")))</f>
      </c>
      <c r="G82" s="144"/>
      <c r="H82" s="143">
        <f>IF(AND(ISNUMBER(L83),L83&lt;L85),J83,IF(ISNUMBER(L85),J85,""))</f>
      </c>
      <c r="I82" s="146"/>
      <c r="J82" s="29"/>
      <c r="K82" s="5"/>
      <c r="L82" s="30"/>
      <c r="M82" s="141">
        <f>IF(AND(ISNUMBER(L83),L83&gt;L85),J83,IF(ISNUMBER(L85),J85,""))</f>
      </c>
      <c r="N82" s="142"/>
    </row>
    <row r="83" spans="6:14" ht="7.5" customHeight="1">
      <c r="F83" s="145"/>
      <c r="G83" s="144"/>
      <c r="H83" s="143"/>
      <c r="I83" s="146"/>
      <c r="J83" s="145" t="str">
        <f>Ilmoittautuminen!B47</f>
        <v>W.O.</v>
      </c>
      <c r="K83" s="152">
        <f>IF(ISBLANK(Ilmoittautuminen!C47),"",Ilmoittautuminen!C47)</f>
      </c>
      <c r="L83" s="142"/>
      <c r="M83" s="141"/>
      <c r="N83" s="142"/>
    </row>
    <row r="84" spans="5:16" ht="7.5" customHeight="1">
      <c r="E84" s="13"/>
      <c r="F84" s="151" t="s">
        <v>80</v>
      </c>
      <c r="G84" s="1"/>
      <c r="H84" s="1"/>
      <c r="I84" s="1"/>
      <c r="J84" s="145"/>
      <c r="K84" s="153"/>
      <c r="L84" s="142"/>
      <c r="M84" s="127" t="s">
        <v>61</v>
      </c>
      <c r="N84" s="12"/>
      <c r="O84" s="7"/>
      <c r="P84" s="12"/>
    </row>
    <row r="85" spans="5:16" ht="7.5" customHeight="1">
      <c r="E85" s="13"/>
      <c r="F85" s="151"/>
      <c r="G85" s="1"/>
      <c r="H85" s="1"/>
      <c r="I85" s="1"/>
      <c r="J85" s="145" t="str">
        <f>Ilmoittautuminen!B22</f>
        <v>W.O.</v>
      </c>
      <c r="K85" s="153">
        <f>IF(ISBLANK(Ilmoittautuminen!C22),"",Ilmoittautuminen!C22)</f>
      </c>
      <c r="L85" s="142"/>
      <c r="M85" s="127"/>
      <c r="N85" s="12"/>
      <c r="O85" s="7"/>
      <c r="P85" s="12"/>
    </row>
    <row r="86" spans="1:17" ht="7.5" customHeight="1">
      <c r="A86" s="139" t="s">
        <v>0</v>
      </c>
      <c r="B86" s="140">
        <f>IF(AND(ISNUMBER(E86),E86&gt;E88),D86,IF(ISNUMBER(E88),D88,""))</f>
      </c>
      <c r="C86" s="144"/>
      <c r="D86" s="143">
        <f>IF(AND(ISNUMBER(G80),G80&gt;G82),F80,IF(ISNUMBER(G82),F82,""))</f>
      </c>
      <c r="E86" s="146"/>
      <c r="F86" s="7"/>
      <c r="G86" s="1"/>
      <c r="H86" s="1"/>
      <c r="I86" s="1"/>
      <c r="J86" s="145"/>
      <c r="K86" s="153"/>
      <c r="L86" s="142"/>
      <c r="M86" s="1"/>
      <c r="N86" s="14"/>
      <c r="O86" s="141">
        <f>IF(AND(ISNUMBER(N80),N80&gt;N82),M80,IF(ISNUMBER(N82),M82,""))</f>
      </c>
      <c r="P86" s="142"/>
      <c r="Q86" s="139" t="s">
        <v>0</v>
      </c>
    </row>
    <row r="87" spans="1:17" ht="7.5" customHeight="1">
      <c r="A87" s="139"/>
      <c r="B87" s="140"/>
      <c r="C87" s="144"/>
      <c r="D87" s="143"/>
      <c r="E87" s="146"/>
      <c r="F87" s="7"/>
      <c r="G87" s="1"/>
      <c r="H87" s="1"/>
      <c r="I87" s="1"/>
      <c r="J87" s="3"/>
      <c r="K87" s="2"/>
      <c r="L87" s="6"/>
      <c r="M87" s="1"/>
      <c r="N87" s="14"/>
      <c r="O87" s="141"/>
      <c r="P87" s="142"/>
      <c r="Q87" s="139"/>
    </row>
    <row r="88" spans="1:17" ht="7.5" customHeight="1">
      <c r="A88" s="139"/>
      <c r="B88" s="145">
        <f>IF(AND(ISNUMBER(P182),P182&lt;P184),O182,(IF(ISNUMBER(P184),O184,"")))</f>
      </c>
      <c r="C88" s="144"/>
      <c r="D88" s="143">
        <f>IF(AND(ISNUMBER(G92),G92&gt;G94),F92,IF(ISNUMBER(G94),F94,""))</f>
      </c>
      <c r="E88" s="146"/>
      <c r="F88" s="7"/>
      <c r="G88" s="1"/>
      <c r="H88" s="1"/>
      <c r="I88" s="1"/>
      <c r="J88" s="4"/>
      <c r="K88" s="1"/>
      <c r="L88" s="1"/>
      <c r="M88" s="1"/>
      <c r="N88" s="14"/>
      <c r="O88" s="141">
        <f>IF(AND(ISNUMBER(N92),N92&gt;N94),M92,IF(ISNUMBER(N94),M94,""))</f>
      </c>
      <c r="P88" s="142"/>
      <c r="Q88" s="139"/>
    </row>
    <row r="89" spans="1:17" ht="7.5" customHeight="1">
      <c r="A89" s="139"/>
      <c r="B89" s="145"/>
      <c r="C89" s="144"/>
      <c r="D89" s="143"/>
      <c r="E89" s="146"/>
      <c r="F89" s="7"/>
      <c r="G89" s="1"/>
      <c r="H89" s="1"/>
      <c r="I89" s="1"/>
      <c r="J89" s="145" t="str">
        <f>Ilmoittautuminen!B31</f>
        <v>W.O.</v>
      </c>
      <c r="K89" s="153">
        <f>IF(ISBLANK(Ilmoittautuminen!C31),"",Ilmoittautuminen!C31)</f>
      </c>
      <c r="L89" s="142"/>
      <c r="M89" s="1"/>
      <c r="N89" s="14"/>
      <c r="O89" s="141"/>
      <c r="P89" s="142"/>
      <c r="Q89" s="139"/>
    </row>
    <row r="90" spans="2:16" ht="7.5" customHeight="1">
      <c r="B90" s="155" t="s">
        <v>85</v>
      </c>
      <c r="E90" s="13"/>
      <c r="F90" s="7"/>
      <c r="G90" s="1"/>
      <c r="H90" s="1"/>
      <c r="I90" s="1"/>
      <c r="J90" s="145"/>
      <c r="K90" s="153"/>
      <c r="L90" s="142"/>
      <c r="M90" s="1"/>
      <c r="N90" s="14"/>
      <c r="O90" s="127" t="s">
        <v>54</v>
      </c>
      <c r="P90" s="12"/>
    </row>
    <row r="91" spans="2:16" ht="7.5" customHeight="1">
      <c r="B91" s="123"/>
      <c r="E91" s="13"/>
      <c r="F91" s="7"/>
      <c r="G91" s="1"/>
      <c r="H91" s="1"/>
      <c r="I91" s="1"/>
      <c r="J91" s="145" t="str">
        <f>Ilmoittautuminen!B38</f>
        <v>W.O.</v>
      </c>
      <c r="K91" s="153">
        <f>IF(ISBLANK(Ilmoittautuminen!C38),"",Ilmoittautuminen!C38)</f>
      </c>
      <c r="L91" s="142"/>
      <c r="M91" s="1"/>
      <c r="N91" s="14"/>
      <c r="O91" s="127"/>
      <c r="P91" s="12"/>
    </row>
    <row r="92" spans="6:14" ht="7.5" customHeight="1">
      <c r="F92" s="140">
        <f>IF(AND(ISNUMBER(I92),I92&gt;I94),H92,IF(ISNUMBER(I94),H94,""))</f>
      </c>
      <c r="G92" s="144"/>
      <c r="H92" s="143">
        <f>IF(AND(ISNUMBER(L89),L89&lt;L91),J89,IF(ISNUMBER(L91),J91,""))</f>
      </c>
      <c r="I92" s="146"/>
      <c r="J92" s="145"/>
      <c r="K92" s="152"/>
      <c r="L92" s="142"/>
      <c r="M92" s="141">
        <f>IF(AND(ISNUMBER(L89),L89&gt;L91),J89,IF(ISNUMBER(L91),J91,""))</f>
      </c>
      <c r="N92" s="142"/>
    </row>
    <row r="93" spans="6:14" ht="7.5" customHeight="1">
      <c r="F93" s="140"/>
      <c r="G93" s="144"/>
      <c r="H93" s="143"/>
      <c r="I93" s="146"/>
      <c r="J93" s="29"/>
      <c r="K93" s="5"/>
      <c r="L93" s="30"/>
      <c r="M93" s="141"/>
      <c r="N93" s="142"/>
    </row>
    <row r="94" spans="6:14" ht="7.5" customHeight="1">
      <c r="F94" s="145">
        <f>IF(AND(ISNUMBER(N116),N116&lt;N118),M116,(IF(ISNUMBER(N118),M118,"")))</f>
      </c>
      <c r="G94" s="144"/>
      <c r="H94" s="143">
        <f>IF(AND(ISNUMBER(L95),L95&lt;L97),J95,IF(ISNUMBER(L97),J97,""))</f>
      </c>
      <c r="I94" s="146"/>
      <c r="J94" s="29"/>
      <c r="K94" s="5"/>
      <c r="L94" s="30"/>
      <c r="M94" s="141">
        <f>IF(AND(ISNUMBER(L95),L95&gt;L97),J95,IF(ISNUMBER(L97),J97,""))</f>
      </c>
      <c r="N94" s="142"/>
    </row>
    <row r="95" spans="6:14" ht="7.5" customHeight="1">
      <c r="F95" s="145"/>
      <c r="G95" s="144"/>
      <c r="H95" s="143"/>
      <c r="I95" s="146"/>
      <c r="J95" s="145" t="str">
        <f>Ilmoittautuminen!B63</f>
        <v>W.O.</v>
      </c>
      <c r="K95" s="152">
        <f>IF(ISBLANK(Ilmoittautuminen!C63),"",Ilmoittautuminen!C63)</f>
      </c>
      <c r="L95" s="142"/>
      <c r="M95" s="141"/>
      <c r="N95" s="142"/>
    </row>
    <row r="96" spans="6:16" ht="7.5" customHeight="1">
      <c r="F96" s="127" t="s">
        <v>81</v>
      </c>
      <c r="G96" s="1"/>
      <c r="H96" s="1"/>
      <c r="I96" s="1"/>
      <c r="J96" s="145"/>
      <c r="K96" s="153"/>
      <c r="L96" s="142"/>
      <c r="M96" s="127" t="s">
        <v>62</v>
      </c>
      <c r="N96" s="12"/>
      <c r="O96" s="1"/>
      <c r="P96" s="12"/>
    </row>
    <row r="97" spans="6:16" ht="7.5" customHeight="1">
      <c r="F97" s="128"/>
      <c r="G97" s="1"/>
      <c r="H97" s="1"/>
      <c r="I97" s="1"/>
      <c r="J97" s="145" t="str">
        <f>Ilmoittautuminen!B6</f>
        <v>W.O.</v>
      </c>
      <c r="K97" s="143">
        <f>IF(ISBLANK(Ilmoittautuminen!C6),"",Ilmoittautuminen!C6)</f>
      </c>
      <c r="L97" s="142"/>
      <c r="M97" s="127"/>
      <c r="N97" s="12"/>
      <c r="O97" s="1"/>
      <c r="P97" s="12"/>
    </row>
    <row r="98" spans="6:16" ht="7.5" customHeight="1">
      <c r="F98" s="4"/>
      <c r="G98" s="1"/>
      <c r="H98" s="1"/>
      <c r="I98" s="1"/>
      <c r="J98" s="145"/>
      <c r="K98" s="143"/>
      <c r="L98" s="142"/>
      <c r="M98" s="1"/>
      <c r="N98" s="12"/>
      <c r="O98" s="1"/>
      <c r="P98" s="12"/>
    </row>
    <row r="99" spans="1:16" ht="7.5" customHeight="1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</row>
    <row r="100" spans="14:16" ht="7.5" customHeight="1">
      <c r="N100"/>
      <c r="P100"/>
    </row>
    <row r="101" spans="1:16" ht="7.5" customHeight="1">
      <c r="A101" s="10"/>
      <c r="F101" s="1"/>
      <c r="G101" s="1"/>
      <c r="H101" s="1"/>
      <c r="I101" s="1"/>
      <c r="J101" s="145" t="str">
        <f>Ilmoittautuminen!B5</f>
        <v>W.O.</v>
      </c>
      <c r="K101" s="152">
        <f>IF(ISBLANK(Ilmoittautuminen!C5),"",Ilmoittautuminen!C5)</f>
      </c>
      <c r="L101" s="142"/>
      <c r="M101" s="1"/>
      <c r="N101" s="12"/>
      <c r="O101" s="1"/>
      <c r="P101" s="12"/>
    </row>
    <row r="102" spans="6:16" ht="7.5" customHeight="1">
      <c r="F102" s="1"/>
      <c r="G102" s="1"/>
      <c r="H102" s="1"/>
      <c r="I102" s="1"/>
      <c r="J102" s="145"/>
      <c r="K102" s="153"/>
      <c r="L102" s="142"/>
      <c r="M102" s="1"/>
      <c r="N102" s="12"/>
      <c r="O102" s="1"/>
      <c r="P102" s="12"/>
    </row>
    <row r="103" spans="6:16" ht="7.5" customHeight="1">
      <c r="F103" s="1"/>
      <c r="G103" s="1"/>
      <c r="H103" s="1"/>
      <c r="I103" s="1"/>
      <c r="J103" s="145" t="str">
        <f>Ilmoittautuminen!B64</f>
        <v>W.O.</v>
      </c>
      <c r="K103" s="153">
        <f>IF(ISBLANK(Ilmoittautuminen!C64),"",Ilmoittautuminen!C64)</f>
      </c>
      <c r="L103" s="142"/>
      <c r="M103" s="1"/>
      <c r="N103" s="12"/>
      <c r="O103" s="1"/>
      <c r="P103" s="12"/>
    </row>
    <row r="104" spans="6:14" ht="7.5" customHeight="1">
      <c r="F104" s="140">
        <f>IF(AND(ISNUMBER(I104),I104&gt;I106),H104,IF(ISNUMBER(I106),H106,""))</f>
      </c>
      <c r="G104" s="144"/>
      <c r="H104" s="143">
        <f>IF(AND(ISNUMBER(L101),L101&lt;L103),J101,IF(ISNUMBER(L103),J103,""))</f>
      </c>
      <c r="I104" s="146"/>
      <c r="J104" s="145"/>
      <c r="K104" s="153"/>
      <c r="L104" s="142"/>
      <c r="M104" s="141">
        <f>IF(AND(ISNUMBER(L101),L101&gt;L103),J101,IF(ISNUMBER(P103),J103,""))</f>
      </c>
      <c r="N104" s="142"/>
    </row>
    <row r="105" spans="6:14" ht="7.5" customHeight="1">
      <c r="F105" s="140"/>
      <c r="G105" s="144"/>
      <c r="H105" s="143"/>
      <c r="I105" s="146"/>
      <c r="J105" s="29"/>
      <c r="K105" s="5"/>
      <c r="L105" s="30"/>
      <c r="M105" s="141"/>
      <c r="N105" s="142"/>
    </row>
    <row r="106" spans="6:14" ht="7.5" customHeight="1">
      <c r="F106" s="145">
        <f>IF(AND(ISNUMBER(N80),N80&lt;N82),M80,(IF(ISNUMBER(N82),M82,"")))</f>
      </c>
      <c r="G106" s="144"/>
      <c r="H106" s="143">
        <f>IF(AND(ISNUMBER(L107),L107&lt;L109),J107,IF(ISNUMBER(L109),J109,""))</f>
      </c>
      <c r="I106" s="146"/>
      <c r="J106" s="29"/>
      <c r="K106" s="5"/>
      <c r="L106" s="30"/>
      <c r="M106" s="141">
        <f>IF(AND(ISNUMBER(L107),L107&gt;L109),J107,IF(ISNUMBER(L109),J109,""))</f>
      </c>
      <c r="N106" s="142"/>
    </row>
    <row r="107" spans="6:14" ht="7.5" customHeight="1">
      <c r="F107" s="145"/>
      <c r="G107" s="144"/>
      <c r="H107" s="143"/>
      <c r="I107" s="146"/>
      <c r="J107" s="145" t="str">
        <f>Ilmoittautuminen!B37</f>
        <v>W.O.</v>
      </c>
      <c r="K107" s="152">
        <f>IF(ISBLANK(Ilmoittautuminen!C37),"",Ilmoittautuminen!C37)</f>
      </c>
      <c r="L107" s="142"/>
      <c r="M107" s="141"/>
      <c r="N107" s="142"/>
    </row>
    <row r="108" spans="5:16" ht="7.5" customHeight="1">
      <c r="E108" s="13"/>
      <c r="F108" s="151" t="s">
        <v>63</v>
      </c>
      <c r="G108" s="1"/>
      <c r="H108" s="1"/>
      <c r="I108" s="1"/>
      <c r="J108" s="145"/>
      <c r="K108" s="153"/>
      <c r="L108" s="142"/>
      <c r="M108" s="127" t="s">
        <v>86</v>
      </c>
      <c r="N108" s="14"/>
      <c r="O108" s="2"/>
      <c r="P108" s="12"/>
    </row>
    <row r="109" spans="5:16" ht="7.5" customHeight="1">
      <c r="E109" s="13"/>
      <c r="F109" s="151"/>
      <c r="G109" s="1"/>
      <c r="H109" s="1"/>
      <c r="I109" s="1"/>
      <c r="J109" s="145" t="str">
        <f>Ilmoittautuminen!B32</f>
        <v>W.O.</v>
      </c>
      <c r="K109" s="153">
        <f>IF(ISBLANK(Ilmoittautuminen!C32),"",Ilmoittautuminen!C32)</f>
      </c>
      <c r="L109" s="142"/>
      <c r="M109" s="127"/>
      <c r="N109" s="14"/>
      <c r="O109" s="2"/>
      <c r="P109" s="12"/>
    </row>
    <row r="110" spans="1:17" ht="7.5" customHeight="1">
      <c r="A110" s="139" t="s">
        <v>0</v>
      </c>
      <c r="B110" s="140">
        <f>IF(AND(ISNUMBER(E110),E110&gt;E112),D110,IF(ISNUMBER(E112),D112,""))</f>
      </c>
      <c r="C110" s="144"/>
      <c r="D110" s="143">
        <f>IF(AND(ISNUMBER(G104),G104&gt;G106),F104,IF(ISNUMBER(G106),F106,""))</f>
      </c>
      <c r="E110" s="144"/>
      <c r="F110" s="7"/>
      <c r="G110" s="1"/>
      <c r="H110" s="1"/>
      <c r="I110" s="1"/>
      <c r="J110" s="145"/>
      <c r="K110" s="153"/>
      <c r="L110" s="142"/>
      <c r="M110" s="2"/>
      <c r="N110" s="14"/>
      <c r="O110" s="141">
        <f>IF(AND(ISNUMBER(N104),N104&gt;N106),M104,IF(ISNUMBER(N106),M106,""))</f>
      </c>
      <c r="P110" s="142"/>
      <c r="Q110" s="139" t="s">
        <v>0</v>
      </c>
    </row>
    <row r="111" spans="1:17" ht="7.5" customHeight="1">
      <c r="A111" s="139"/>
      <c r="B111" s="140"/>
      <c r="C111" s="144"/>
      <c r="D111" s="143"/>
      <c r="E111" s="144"/>
      <c r="F111" s="7"/>
      <c r="G111" s="1"/>
      <c r="H111" s="1"/>
      <c r="I111" s="1"/>
      <c r="J111" s="3"/>
      <c r="K111" s="2"/>
      <c r="L111" s="6"/>
      <c r="M111" s="2"/>
      <c r="N111" s="14"/>
      <c r="O111" s="141"/>
      <c r="P111" s="142"/>
      <c r="Q111" s="139"/>
    </row>
    <row r="112" spans="1:17" ht="7.5" customHeight="1">
      <c r="A112" s="139"/>
      <c r="B112" s="145">
        <f>IF(AND(ISNUMBER(P14),P14&lt;P16),O14,(IF(ISNUMBER(P16),O16,"")))</f>
      </c>
      <c r="C112" s="144"/>
      <c r="D112" s="143">
        <f>IF(AND(ISNUMBER(G116),G116&gt;G118),F116,IF(ISNUMBER(G118),F118,""))</f>
      </c>
      <c r="E112" s="144"/>
      <c r="F112" s="7"/>
      <c r="G112" s="1"/>
      <c r="H112" s="1"/>
      <c r="I112" s="1"/>
      <c r="J112" s="4"/>
      <c r="K112" s="1"/>
      <c r="L112" s="1"/>
      <c r="M112" s="2"/>
      <c r="N112" s="14"/>
      <c r="O112" s="141">
        <f>IF(AND(ISNUMBER(N116),N116&gt;N118),M116,IF(ISNUMBER(N118),M118,""))</f>
      </c>
      <c r="P112" s="142"/>
      <c r="Q112" s="139"/>
    </row>
    <row r="113" spans="1:17" ht="7.5" customHeight="1">
      <c r="A113" s="139"/>
      <c r="B113" s="145"/>
      <c r="C113" s="144"/>
      <c r="D113" s="143"/>
      <c r="E113" s="144"/>
      <c r="F113" s="7"/>
      <c r="G113" s="1"/>
      <c r="H113" s="1"/>
      <c r="I113" s="1"/>
      <c r="J113" s="145" t="str">
        <f>Ilmoittautuminen!B21</f>
        <v>W.O.</v>
      </c>
      <c r="K113" s="153">
        <f>IF(ISBLANK(Ilmoittautuminen!C21),"",Ilmoittautuminen!C21)</f>
      </c>
      <c r="L113" s="142"/>
      <c r="M113" s="2"/>
      <c r="N113" s="14"/>
      <c r="O113" s="141"/>
      <c r="P113" s="142"/>
      <c r="Q113" s="139"/>
    </row>
    <row r="114" spans="2:16" ht="7.5" customHeight="1">
      <c r="B114" s="155" t="s">
        <v>73</v>
      </c>
      <c r="E114" s="13"/>
      <c r="F114" s="7"/>
      <c r="G114" s="1"/>
      <c r="H114" s="1"/>
      <c r="I114" s="1"/>
      <c r="J114" s="145"/>
      <c r="K114" s="153"/>
      <c r="L114" s="142"/>
      <c r="M114" s="2"/>
      <c r="N114" s="14"/>
      <c r="O114" s="127" t="s">
        <v>97</v>
      </c>
      <c r="P114" s="12"/>
    </row>
    <row r="115" spans="2:16" ht="7.5" customHeight="1">
      <c r="B115" s="123"/>
      <c r="E115" s="13"/>
      <c r="F115" s="7"/>
      <c r="G115" s="1"/>
      <c r="H115" s="1"/>
      <c r="I115" s="1"/>
      <c r="J115" s="145" t="str">
        <f>Ilmoittautuminen!B48</f>
        <v>W.O.</v>
      </c>
      <c r="K115" s="153">
        <f>IF(ISBLANK(Ilmoittautuminen!C48),"",Ilmoittautuminen!C48)</f>
      </c>
      <c r="L115" s="142"/>
      <c r="M115" s="2"/>
      <c r="N115" s="14"/>
      <c r="O115" s="127"/>
      <c r="P115" s="12"/>
    </row>
    <row r="116" spans="6:14" ht="7.5" customHeight="1">
      <c r="F116" s="140">
        <f>IF(AND(ISNUMBER(I116),I116=I$3),H116,IF(ISNUMBER(I118),H118,""))</f>
      </c>
      <c r="G116" s="144"/>
      <c r="H116" s="143">
        <f>IF(AND(ISNUMBER(L113),L113&lt;L115),J113,IF(ISNUMBER(L115),J115,""))</f>
      </c>
      <c r="I116" s="146"/>
      <c r="J116" s="145"/>
      <c r="K116" s="152"/>
      <c r="L116" s="142"/>
      <c r="M116" s="141">
        <f>IF(AND(ISNUMBER(L113),L113&gt;L115),J113,IF(ISNUMBER(L115),J115,""))</f>
      </c>
      <c r="N116" s="142"/>
    </row>
    <row r="117" spans="6:14" ht="7.5" customHeight="1">
      <c r="F117" s="140"/>
      <c r="G117" s="144"/>
      <c r="H117" s="143"/>
      <c r="I117" s="146"/>
      <c r="J117" s="29"/>
      <c r="K117" s="5"/>
      <c r="L117" s="30"/>
      <c r="M117" s="141"/>
      <c r="N117" s="142"/>
    </row>
    <row r="118" spans="6:14" ht="7.5" customHeight="1">
      <c r="F118" s="145">
        <f>IF(AND(ISNUMBER(N92),N92&lt;N94),M92,(IF(ISNUMBER(N94),M94,"")))</f>
      </c>
      <c r="G118" s="144"/>
      <c r="H118" s="143">
        <f>IF(AND(ISNUMBER(L119),L119&lt;L121),J119,IF(ISNUMBER(L121),J121,""))</f>
      </c>
      <c r="I118" s="146"/>
      <c r="J118" s="29"/>
      <c r="K118" s="5"/>
      <c r="L118" s="30"/>
      <c r="M118" s="141">
        <f>IF(AND(ISNUMBER(L119),L119&gt;L121),J119,IF(ISNUMBER(L121),J121,""))</f>
      </c>
      <c r="N118" s="142"/>
    </row>
    <row r="119" spans="6:14" ht="7.5" customHeight="1">
      <c r="F119" s="145"/>
      <c r="G119" s="144"/>
      <c r="H119" s="143"/>
      <c r="I119" s="146"/>
      <c r="J119" s="145" t="str">
        <f>Ilmoittautuminen!B53</f>
        <v>W.O.</v>
      </c>
      <c r="K119" s="152">
        <f>IF(ISBLANK(Ilmoittautuminen!C53),"",Ilmoittautuminen!C53)</f>
      </c>
      <c r="L119" s="142"/>
      <c r="M119" s="141"/>
      <c r="N119" s="142"/>
    </row>
    <row r="120" spans="6:16" ht="7.5" customHeight="1">
      <c r="F120" s="127" t="s">
        <v>64</v>
      </c>
      <c r="G120" s="1"/>
      <c r="H120" s="1"/>
      <c r="I120" s="1"/>
      <c r="J120" s="145"/>
      <c r="K120" s="153"/>
      <c r="L120" s="142"/>
      <c r="M120" s="127" t="s">
        <v>87</v>
      </c>
      <c r="N120"/>
      <c r="P120"/>
    </row>
    <row r="121" spans="6:16" ht="7.5" customHeight="1">
      <c r="F121" s="128"/>
      <c r="G121" s="1"/>
      <c r="H121" s="1"/>
      <c r="I121" s="1"/>
      <c r="J121" s="145" t="str">
        <f>Ilmoittautuminen!B16</f>
        <v>W.O.</v>
      </c>
      <c r="K121" s="153">
        <f>IF(ISBLANK(Ilmoittautuminen!C16),"",Ilmoittautuminen!C16)</f>
      </c>
      <c r="L121" s="142"/>
      <c r="M121" s="127"/>
      <c r="N121"/>
      <c r="P121"/>
    </row>
    <row r="122" spans="1:16" ht="7.5" customHeight="1">
      <c r="A122" s="139"/>
      <c r="I122" s="1"/>
      <c r="J122" s="145"/>
      <c r="K122" s="153"/>
      <c r="L122" s="142"/>
      <c r="N122"/>
      <c r="P122"/>
    </row>
    <row r="123" spans="1:16" ht="7.5" customHeight="1">
      <c r="A123" s="139"/>
      <c r="J123" s="8"/>
      <c r="K123" s="8"/>
      <c r="L123" s="8"/>
      <c r="N123"/>
      <c r="P123"/>
    </row>
    <row r="124" spans="1:16" ht="7.5" customHeight="1">
      <c r="A124" s="139"/>
      <c r="J124" s="8"/>
      <c r="K124" s="8"/>
      <c r="L124" s="8"/>
      <c r="N124"/>
      <c r="P124"/>
    </row>
    <row r="125" spans="1:16" ht="7.5" customHeight="1">
      <c r="A125" s="139"/>
      <c r="I125" s="1"/>
      <c r="J125" s="145" t="str">
        <f>Ilmoittautuminen!B13</f>
        <v>W.O.</v>
      </c>
      <c r="K125" s="153">
        <f>IF(ISBLANK(Ilmoittautuminen!C13),"",Ilmoittautuminen!C13)</f>
      </c>
      <c r="L125" s="142"/>
      <c r="N125"/>
      <c r="P125"/>
    </row>
    <row r="126" spans="9:16" ht="7.5" customHeight="1">
      <c r="I126" s="1"/>
      <c r="J126" s="145"/>
      <c r="K126" s="153"/>
      <c r="L126" s="142"/>
      <c r="M126" s="1"/>
      <c r="N126"/>
      <c r="P126"/>
    </row>
    <row r="127" spans="6:16" ht="7.5" customHeight="1">
      <c r="F127" s="1"/>
      <c r="G127" s="1"/>
      <c r="H127" s="1"/>
      <c r="I127" s="1"/>
      <c r="J127" s="145" t="str">
        <f>Ilmoittautuminen!B56</f>
        <v>W.O.</v>
      </c>
      <c r="K127" s="153">
        <f>IF(ISBLANK(Ilmoittautuminen!C56),"",Ilmoittautuminen!C56)</f>
      </c>
      <c r="L127" s="142"/>
      <c r="M127" s="1"/>
      <c r="N127"/>
      <c r="P127"/>
    </row>
    <row r="128" spans="6:14" ht="7.5" customHeight="1">
      <c r="F128" s="140">
        <f>IF(AND(ISNUMBER(I128),I128&gt;I130),H128,IF(ISNUMBER(I130),H130,""))</f>
      </c>
      <c r="G128" s="144"/>
      <c r="H128" s="143">
        <f>IF(AND(ISNUMBER(L125),L125&lt;L127),J125,IF(ISNUMBER(L127),J127,""))</f>
      </c>
      <c r="I128" s="146"/>
      <c r="J128" s="145"/>
      <c r="K128" s="152"/>
      <c r="L128" s="142"/>
      <c r="M128" s="141">
        <f>IF(AND(ISNUMBER(L125),L125&gt;L127),J125,IF(ISNUMBER(L127),J127,""))</f>
      </c>
      <c r="N128" s="142"/>
    </row>
    <row r="129" spans="6:14" ht="7.5" customHeight="1">
      <c r="F129" s="140"/>
      <c r="G129" s="144"/>
      <c r="H129" s="143"/>
      <c r="I129" s="146"/>
      <c r="J129" s="29"/>
      <c r="K129" s="5"/>
      <c r="L129" s="30"/>
      <c r="M129" s="141"/>
      <c r="N129" s="142"/>
    </row>
    <row r="130" spans="6:14" ht="7.5" customHeight="1">
      <c r="F130" s="145">
        <f>IF(AND(ISNUMBER(N56),N56&lt;N58),M56,(IF(ISNUMBER(N58),M58,"")))</f>
      </c>
      <c r="G130" s="144"/>
      <c r="H130" s="143">
        <f>IF(AND(ISNUMBER(L131),L131&lt;L133),J131,IF(ISNUMBER(L133),J133,""))</f>
      </c>
      <c r="I130" s="146"/>
      <c r="J130" s="29"/>
      <c r="K130" s="5"/>
      <c r="L130" s="30"/>
      <c r="M130" s="141">
        <f>IF(AND(ISNUMBER(L131),L131&gt;L133),J131,IF(ISNUMBER(L133),J133,""))</f>
      </c>
      <c r="N130" s="142"/>
    </row>
    <row r="131" spans="6:14" ht="7.5" customHeight="1">
      <c r="F131" s="145"/>
      <c r="G131" s="144"/>
      <c r="H131" s="143"/>
      <c r="I131" s="146"/>
      <c r="J131" s="145" t="str">
        <f>Ilmoittautuminen!B45</f>
        <v>W.O.</v>
      </c>
      <c r="K131" s="152">
        <f>IF(ISBLANK(Ilmoittautuminen!C45),"",Ilmoittautuminen!C45)</f>
      </c>
      <c r="L131" s="142"/>
      <c r="M131" s="141"/>
      <c r="N131" s="142"/>
    </row>
    <row r="132" spans="6:16" ht="7.5" customHeight="1">
      <c r="F132" s="151" t="s">
        <v>65</v>
      </c>
      <c r="G132" s="1"/>
      <c r="H132" s="1"/>
      <c r="I132" s="1"/>
      <c r="J132" s="145"/>
      <c r="K132" s="153"/>
      <c r="L132" s="142"/>
      <c r="M132" s="127" t="s">
        <v>88</v>
      </c>
      <c r="N132" s="14"/>
      <c r="O132" s="2"/>
      <c r="P132" s="12"/>
    </row>
    <row r="133" spans="6:16" ht="7.5" customHeight="1">
      <c r="F133" s="151"/>
      <c r="G133" s="1"/>
      <c r="H133" s="1"/>
      <c r="I133" s="1"/>
      <c r="J133" s="145" t="str">
        <f>Ilmoittautuminen!B24</f>
        <v>W.O.</v>
      </c>
      <c r="K133" s="156">
        <f>IF(ISBLANK(Ilmoittautuminen!C24),"",Ilmoittautuminen!C24)</f>
      </c>
      <c r="L133" s="142"/>
      <c r="M133" s="127"/>
      <c r="N133" s="14"/>
      <c r="O133" s="2"/>
      <c r="P133" s="12"/>
    </row>
    <row r="134" spans="1:17" ht="7.5" customHeight="1">
      <c r="A134" s="139" t="s">
        <v>0</v>
      </c>
      <c r="B134" s="145">
        <f>IF(AND(ISNUMBER(E134),E134&gt;E136),D134,IF(ISNUMBER(E136),D136,""))</f>
      </c>
      <c r="C134" s="144"/>
      <c r="D134" s="143">
        <f>IF(AND(ISNUMBER(G128),G128&gt;G130),F128,IF(ISNUMBER(G130),F130,""))</f>
      </c>
      <c r="E134" s="144"/>
      <c r="F134" s="7"/>
      <c r="G134" s="1"/>
      <c r="H134" s="1"/>
      <c r="I134" s="1"/>
      <c r="J134" s="145"/>
      <c r="K134" s="157"/>
      <c r="L134" s="142"/>
      <c r="M134" s="2"/>
      <c r="N134" s="14"/>
      <c r="O134" s="141">
        <f>IF(AND(ISNUMBER(N128),N128&gt;N130),M128,IF(ISNUMBER(N130),M130,""))</f>
      </c>
      <c r="P134" s="142"/>
      <c r="Q134" s="139" t="s">
        <v>0</v>
      </c>
    </row>
    <row r="135" spans="1:17" ht="7.5" customHeight="1">
      <c r="A135" s="139"/>
      <c r="B135" s="145"/>
      <c r="C135" s="144"/>
      <c r="D135" s="143"/>
      <c r="E135" s="144"/>
      <c r="F135" s="7"/>
      <c r="G135" s="1"/>
      <c r="H135" s="1"/>
      <c r="I135" s="1"/>
      <c r="J135" s="3"/>
      <c r="K135" s="2"/>
      <c r="L135" s="6"/>
      <c r="M135" s="2"/>
      <c r="N135" s="14"/>
      <c r="O135" s="141"/>
      <c r="P135" s="142"/>
      <c r="Q135" s="139"/>
    </row>
    <row r="136" spans="1:17" ht="7.5" customHeight="1">
      <c r="A136" s="139"/>
      <c r="B136" s="145">
        <f>IF(AND(ISNUMBER(P38),P38&lt;P40),O38,(IF(ISNUMBER(P40),O40,"")))</f>
      </c>
      <c r="C136" s="144"/>
      <c r="D136" s="143">
        <f>IF(AND(ISNUMBER(G140),G140&gt;G142),F140,IF(ISNUMBER(G142),F142,""))</f>
      </c>
      <c r="E136" s="144"/>
      <c r="F136" s="7"/>
      <c r="G136" s="1"/>
      <c r="H136" s="1"/>
      <c r="I136" s="1"/>
      <c r="J136" s="4"/>
      <c r="K136" s="1"/>
      <c r="L136" s="1"/>
      <c r="M136" s="2"/>
      <c r="N136" s="14"/>
      <c r="O136" s="141">
        <f>IF(AND(ISNUMBER(N140),N140&gt;N142),M140,IF(ISNUMBER(N142),M142,""))</f>
      </c>
      <c r="P136" s="142"/>
      <c r="Q136" s="139"/>
    </row>
    <row r="137" spans="1:17" ht="7.5" customHeight="1">
      <c r="A137" s="139"/>
      <c r="B137" s="145"/>
      <c r="C137" s="144"/>
      <c r="D137" s="143"/>
      <c r="E137" s="144"/>
      <c r="F137" s="7"/>
      <c r="G137" s="1"/>
      <c r="H137" s="1"/>
      <c r="I137" s="1"/>
      <c r="J137" s="145" t="str">
        <f>Ilmoittautuminen!B29</f>
        <v>W.O.</v>
      </c>
      <c r="K137" s="153">
        <f>IF(ISBLANK(Ilmoittautuminen!C29),"",Ilmoittautuminen!C29)</f>
      </c>
      <c r="L137" s="142"/>
      <c r="M137" s="2"/>
      <c r="N137" s="14"/>
      <c r="O137" s="141"/>
      <c r="P137" s="142"/>
      <c r="Q137" s="139"/>
    </row>
    <row r="138" spans="2:16" ht="7.5" customHeight="1">
      <c r="B138" s="155" t="s">
        <v>74</v>
      </c>
      <c r="E138" s="13"/>
      <c r="F138" s="7"/>
      <c r="G138" s="1"/>
      <c r="H138" s="1"/>
      <c r="I138" s="1"/>
      <c r="J138" s="145"/>
      <c r="K138" s="153"/>
      <c r="L138" s="142"/>
      <c r="M138" s="2"/>
      <c r="N138" s="14"/>
      <c r="O138" s="127" t="s">
        <v>96</v>
      </c>
      <c r="P138" s="12"/>
    </row>
    <row r="139" spans="2:16" ht="7.5" customHeight="1">
      <c r="B139" s="123"/>
      <c r="E139" s="13"/>
      <c r="F139" s="7"/>
      <c r="G139" s="1"/>
      <c r="H139" s="1"/>
      <c r="I139" s="1"/>
      <c r="J139" s="145" t="str">
        <f>Ilmoittautuminen!B40</f>
        <v>W.O.</v>
      </c>
      <c r="K139" s="153">
        <f>IF(ISBLANK(Ilmoittautuminen!C40),"",Ilmoittautuminen!C40)</f>
      </c>
      <c r="L139" s="142"/>
      <c r="M139" s="15"/>
      <c r="N139" s="16"/>
      <c r="O139" s="127"/>
      <c r="P139" s="12"/>
    </row>
    <row r="140" spans="6:14" ht="7.5" customHeight="1">
      <c r="F140" s="140">
        <f>IF(AND(ISNUMBER(I140),I140&gt;I142),H140,IF(ISNUMBER(I142),H142,""))</f>
      </c>
      <c r="G140" s="144"/>
      <c r="H140" s="143">
        <f>IF(AND(ISNUMBER(L137),L137&lt;L139),J137,IF(ISNUMBER(L139),J139,""))</f>
      </c>
      <c r="I140" s="146"/>
      <c r="J140" s="145"/>
      <c r="K140" s="152"/>
      <c r="L140" s="142"/>
      <c r="M140" s="141">
        <f>IF(AND(ISNUMBER(L137),L137&gt;L139),J137,IF(ISNUMBER(L139),J139,""))</f>
      </c>
      <c r="N140" s="142"/>
    </row>
    <row r="141" spans="6:14" ht="7.5" customHeight="1">
      <c r="F141" s="140"/>
      <c r="G141" s="144"/>
      <c r="H141" s="143"/>
      <c r="I141" s="146"/>
      <c r="J141" s="29"/>
      <c r="K141" s="5"/>
      <c r="L141" s="30"/>
      <c r="M141" s="141"/>
      <c r="N141" s="142"/>
    </row>
    <row r="142" spans="6:14" ht="7.5" customHeight="1">
      <c r="F142" s="145">
        <f>IF(AND(ISNUMBER(N68),N68&lt;N70),M68,(IF(ISNUMBER(N70),M70,"")))</f>
      </c>
      <c r="G142" s="144"/>
      <c r="H142" s="143">
        <f>IF(AND(ISNUMBER(L143),L143&lt;L145),J143,IF(ISNUMBER(L145),J145,""))</f>
      </c>
      <c r="I142" s="146"/>
      <c r="J142" s="29"/>
      <c r="K142" s="5"/>
      <c r="L142" s="30"/>
      <c r="M142" s="141">
        <f>IF(AND(ISNUMBER(L143),L143&gt;L145),J143,IF(ISNUMBER(L145),J145,""))</f>
      </c>
      <c r="N142" s="142"/>
    </row>
    <row r="143" spans="6:14" ht="7.5" customHeight="1">
      <c r="F143" s="145"/>
      <c r="G143" s="144"/>
      <c r="H143" s="143"/>
      <c r="I143" s="146"/>
      <c r="J143" s="145" t="str">
        <f>Ilmoittautuminen!B61</f>
        <v>W.O.</v>
      </c>
      <c r="K143" s="152">
        <f>IF(ISBLANK(Ilmoittautuminen!C61),"",Ilmoittautuminen!C61)</f>
      </c>
      <c r="L143" s="142"/>
      <c r="M143" s="141"/>
      <c r="N143" s="142"/>
    </row>
    <row r="144" spans="6:16" ht="7.5" customHeight="1">
      <c r="F144" s="127" t="s">
        <v>66</v>
      </c>
      <c r="G144" s="1"/>
      <c r="H144" s="1"/>
      <c r="I144" s="1"/>
      <c r="J144" s="145"/>
      <c r="K144" s="153"/>
      <c r="L144" s="142"/>
      <c r="M144" s="127" t="s">
        <v>89</v>
      </c>
      <c r="N144" s="12"/>
      <c r="O144" s="1"/>
      <c r="P144" s="12"/>
    </row>
    <row r="145" spans="6:16" ht="7.5" customHeight="1">
      <c r="F145" s="128"/>
      <c r="G145" s="1"/>
      <c r="H145" s="1"/>
      <c r="I145" s="1"/>
      <c r="J145" s="145" t="str">
        <f>Ilmoittautuminen!B8</f>
        <v>W.O.</v>
      </c>
      <c r="K145" s="153">
        <f>IF(ISBLANK(Ilmoittautuminen!C8),"",Ilmoittautuminen!C8)</f>
      </c>
      <c r="L145" s="142"/>
      <c r="M145" s="127"/>
      <c r="N145" s="12"/>
      <c r="O145" s="1"/>
      <c r="P145" s="12"/>
    </row>
    <row r="146" spans="8:16" ht="7.5" customHeight="1">
      <c r="H146" s="1"/>
      <c r="I146" s="1"/>
      <c r="J146" s="145"/>
      <c r="K146" s="153"/>
      <c r="L146" s="142"/>
      <c r="N146"/>
      <c r="P146"/>
    </row>
    <row r="147" spans="8:16" ht="7.5" customHeight="1">
      <c r="H147" s="22"/>
      <c r="I147" s="17"/>
      <c r="J147" s="17"/>
      <c r="K147" s="17"/>
      <c r="L147" s="17"/>
      <c r="M147" s="13"/>
      <c r="N147"/>
      <c r="P147"/>
    </row>
    <row r="148" spans="8:16" ht="7.5" customHeight="1">
      <c r="H148" s="8"/>
      <c r="I148" s="8"/>
      <c r="J148" s="8"/>
      <c r="K148" s="8"/>
      <c r="L148" s="8"/>
      <c r="N148"/>
      <c r="P148"/>
    </row>
    <row r="149" spans="8:16" ht="7.5" customHeight="1">
      <c r="H149" s="1"/>
      <c r="I149" s="1"/>
      <c r="J149" s="145" t="str">
        <f>Ilmoittautuminen!B9</f>
        <v>W.O.</v>
      </c>
      <c r="K149" s="153">
        <f>IF(ISBLANK(Ilmoittautuminen!C9),"",Ilmoittautuminen!C9)</f>
      </c>
      <c r="L149" s="142"/>
      <c r="N149"/>
      <c r="P149"/>
    </row>
    <row r="150" spans="8:16" ht="7.5" customHeight="1">
      <c r="H150" s="1"/>
      <c r="I150" s="1"/>
      <c r="J150" s="145"/>
      <c r="K150" s="153"/>
      <c r="L150" s="142"/>
      <c r="M150" s="1"/>
      <c r="N150" s="12"/>
      <c r="O150" s="1"/>
      <c r="P150" s="12"/>
    </row>
    <row r="151" spans="6:16" ht="7.5" customHeight="1">
      <c r="F151" s="1"/>
      <c r="G151" s="1"/>
      <c r="H151" s="1"/>
      <c r="I151" s="1"/>
      <c r="J151" s="145" t="str">
        <f>Ilmoittautuminen!B60</f>
        <v>W.O.</v>
      </c>
      <c r="K151" s="153">
        <f>IF(ISBLANK(Ilmoittautuminen!C60),"",Ilmoittautuminen!C60)</f>
      </c>
      <c r="L151" s="142"/>
      <c r="M151" s="1"/>
      <c r="N151" s="12"/>
      <c r="O151" s="1"/>
      <c r="P151" s="12"/>
    </row>
    <row r="152" spans="6:14" ht="7.5" customHeight="1">
      <c r="F152" s="140">
        <f>IF(AND(ISNUMBER(I152),I152&gt;I154),H152,IF(ISNUMBER(I154),H154,""))</f>
      </c>
      <c r="G152" s="144"/>
      <c r="H152" s="143">
        <f>IF(AND(ISNUMBER(L149),L149&lt;L151),J149,IF(ISNUMBER(L151),J151,""))</f>
      </c>
      <c r="I152" s="146"/>
      <c r="J152" s="145"/>
      <c r="K152" s="152"/>
      <c r="L152" s="142"/>
      <c r="M152" s="141">
        <f>IF(AND(ISNUMBER(L149),L149&gt;L151),J149,IF(ISNUMBER(P151),J151,""))</f>
      </c>
      <c r="N152" s="142"/>
    </row>
    <row r="153" spans="6:14" ht="7.5" customHeight="1">
      <c r="F153" s="140"/>
      <c r="G153" s="144"/>
      <c r="H153" s="143"/>
      <c r="I153" s="146"/>
      <c r="J153" s="29"/>
      <c r="K153" s="5"/>
      <c r="L153" s="30"/>
      <c r="M153" s="141"/>
      <c r="N153" s="142"/>
    </row>
    <row r="154" spans="6:14" ht="7.5" customHeight="1">
      <c r="F154" s="145">
        <f>IF(AND(ISNUMBER(N32),N32&lt;N34),M32,(IF(ISNUMBER(N34),M34,"")))</f>
      </c>
      <c r="G154" s="144"/>
      <c r="H154" s="143">
        <f>IF(AND(ISNUMBER(L155),L155&lt;L157),J155,IF(ISNUMBER(L157),J157,""))</f>
      </c>
      <c r="I154" s="146"/>
      <c r="J154" s="29"/>
      <c r="K154" s="5"/>
      <c r="L154" s="30"/>
      <c r="M154" s="141">
        <f>IF(AND(ISNUMBER(L155),L155&gt;L157),J155,IF(ISNUMBER(L157),J157,""))</f>
      </c>
      <c r="N154" s="142"/>
    </row>
    <row r="155" spans="6:14" ht="7.5" customHeight="1">
      <c r="F155" s="145"/>
      <c r="G155" s="144"/>
      <c r="H155" s="143"/>
      <c r="I155" s="146"/>
      <c r="J155" s="145" t="str">
        <f>Ilmoittautuminen!B41</f>
        <v>W.O.</v>
      </c>
      <c r="K155" s="152">
        <f>IF(ISBLANK(Ilmoittautuminen!C41),"",Ilmoittautuminen!C41)</f>
      </c>
      <c r="L155" s="142"/>
      <c r="M155" s="141"/>
      <c r="N155" s="142"/>
    </row>
    <row r="156" spans="5:16" ht="7.5" customHeight="1">
      <c r="E156" s="13"/>
      <c r="F156" s="151" t="s">
        <v>67</v>
      </c>
      <c r="G156" s="1"/>
      <c r="H156" s="1"/>
      <c r="I156" s="1"/>
      <c r="J156" s="145"/>
      <c r="K156" s="153"/>
      <c r="L156" s="142"/>
      <c r="M156" s="127" t="s">
        <v>90</v>
      </c>
      <c r="N156" s="14"/>
      <c r="O156" s="2"/>
      <c r="P156" s="12"/>
    </row>
    <row r="157" spans="5:16" ht="7.5" customHeight="1">
      <c r="E157" s="13"/>
      <c r="F157" s="151"/>
      <c r="G157" s="1"/>
      <c r="H157" s="1"/>
      <c r="I157" s="1"/>
      <c r="J157" s="145" t="str">
        <f>Ilmoittautuminen!B28</f>
        <v>W.O.</v>
      </c>
      <c r="K157" s="153">
        <f>IF(ISBLANK(Ilmoittautuminen!C28),"",Ilmoittautuminen!C28)</f>
      </c>
      <c r="L157" s="142"/>
      <c r="M157" s="127"/>
      <c r="N157" s="14"/>
      <c r="O157" s="2"/>
      <c r="P157" s="12"/>
    </row>
    <row r="158" spans="1:17" ht="7.5" customHeight="1">
      <c r="A158" s="139" t="s">
        <v>0</v>
      </c>
      <c r="B158" s="140">
        <f>IF(AND(ISNUMBER(E158),E158&gt;E160),D158,IF(ISNUMBER(E160),D160,""))</f>
      </c>
      <c r="C158" s="144"/>
      <c r="D158" s="143">
        <f>IF(AND(ISNUMBER(G152),G152&gt;G154),F152,IF(ISNUMBER(G154),F154,""))</f>
      </c>
      <c r="E158" s="146"/>
      <c r="F158" s="7"/>
      <c r="G158" s="1"/>
      <c r="H158" s="1"/>
      <c r="I158" s="1"/>
      <c r="J158" s="145"/>
      <c r="K158" s="153"/>
      <c r="L158" s="142"/>
      <c r="M158" s="1"/>
      <c r="N158" s="14"/>
      <c r="O158" s="141">
        <f>IF(AND(ISNUMBER(N152),N152&gt;N154),M152,IF(ISNUMBER(N154),M154,""))</f>
      </c>
      <c r="P158" s="142"/>
      <c r="Q158" s="139" t="s">
        <v>0</v>
      </c>
    </row>
    <row r="159" spans="1:17" ht="7.5" customHeight="1">
      <c r="A159" s="139"/>
      <c r="B159" s="140"/>
      <c r="C159" s="144"/>
      <c r="D159" s="143"/>
      <c r="E159" s="146"/>
      <c r="F159" s="7"/>
      <c r="G159" s="1"/>
      <c r="H159" s="1"/>
      <c r="I159" s="1"/>
      <c r="J159" s="3"/>
      <c r="K159" s="2"/>
      <c r="L159" s="6"/>
      <c r="M159" s="1"/>
      <c r="N159" s="14"/>
      <c r="O159" s="141"/>
      <c r="P159" s="142"/>
      <c r="Q159" s="139"/>
    </row>
    <row r="160" spans="1:17" ht="7.5" customHeight="1">
      <c r="A160" s="139"/>
      <c r="B160" s="145">
        <f>IF(AND(ISNUMBER(P62),P62&lt;P64),O62,(IF(ISNUMBER(P64),O64,"")))</f>
      </c>
      <c r="C160" s="144"/>
      <c r="D160" s="143">
        <f>IF(AND(ISNUMBER(G164),G164&gt;G166),F164,IF(ISNUMBER(G166),F166,""))</f>
      </c>
      <c r="E160" s="146"/>
      <c r="F160" s="7"/>
      <c r="G160" s="1"/>
      <c r="H160" s="1"/>
      <c r="I160" s="1"/>
      <c r="J160" s="4"/>
      <c r="K160" s="1"/>
      <c r="L160" s="1"/>
      <c r="M160" s="1"/>
      <c r="N160" s="14"/>
      <c r="O160" s="141">
        <f>IF(AND(ISNUMBER(N164),N164&gt;N166),M164,IF(ISNUMBER(N166),M166,""))</f>
      </c>
      <c r="P160" s="142"/>
      <c r="Q160" s="139"/>
    </row>
    <row r="161" spans="1:17" ht="7.5" customHeight="1">
      <c r="A161" s="139"/>
      <c r="B161" s="145"/>
      <c r="C161" s="144"/>
      <c r="D161" s="143"/>
      <c r="E161" s="146"/>
      <c r="F161" s="7"/>
      <c r="G161" s="1"/>
      <c r="H161" s="1"/>
      <c r="I161" s="1"/>
      <c r="J161" s="145" t="str">
        <f>Ilmoittautuminen!B25</f>
        <v>W.O.</v>
      </c>
      <c r="K161" s="153">
        <f>IF(ISBLANK(Ilmoittautuminen!C25),"",Ilmoittautuminen!C25)</f>
      </c>
      <c r="L161" s="142"/>
      <c r="M161" s="1"/>
      <c r="N161" s="14"/>
      <c r="O161" s="141"/>
      <c r="P161" s="142"/>
      <c r="Q161" s="139"/>
    </row>
    <row r="162" spans="1:16" ht="7.5" customHeight="1">
      <c r="A162" s="109"/>
      <c r="B162" s="155" t="s">
        <v>71</v>
      </c>
      <c r="E162" s="13"/>
      <c r="F162" s="7"/>
      <c r="G162" s="1"/>
      <c r="H162" s="1"/>
      <c r="I162" s="1"/>
      <c r="J162" s="145"/>
      <c r="K162" s="153"/>
      <c r="L162" s="142"/>
      <c r="M162" s="1"/>
      <c r="N162" s="14"/>
      <c r="O162" s="127" t="s">
        <v>95</v>
      </c>
      <c r="P162" s="12"/>
    </row>
    <row r="163" spans="1:16" ht="7.5" customHeight="1">
      <c r="A163" s="109"/>
      <c r="B163" s="123"/>
      <c r="E163" s="13"/>
      <c r="F163" s="7"/>
      <c r="G163" s="1"/>
      <c r="H163" s="1"/>
      <c r="I163" s="1"/>
      <c r="J163" s="145" t="str">
        <f>Ilmoittautuminen!B44</f>
        <v>W.O.</v>
      </c>
      <c r="K163" s="153">
        <f>IF(ISBLANK(Ilmoittautuminen!C44),"",Ilmoittautuminen!C44)</f>
      </c>
      <c r="L163" s="142"/>
      <c r="M163" s="1"/>
      <c r="N163" s="14"/>
      <c r="O163" s="127"/>
      <c r="P163" s="12"/>
    </row>
    <row r="164" spans="1:14" ht="7.5" customHeight="1">
      <c r="A164" s="109"/>
      <c r="F164" s="140">
        <f>IF(AND(ISNUMBER(I164),I164=I$3),H164,IF(ISNUMBER(I166),H166,""))</f>
      </c>
      <c r="G164" s="144"/>
      <c r="H164" s="143">
        <f>IF(AND(ISNUMBER(L161),L161&lt;L163),J161,IF(ISNUMBER(L163),J163,""))</f>
      </c>
      <c r="I164" s="146"/>
      <c r="J164" s="145"/>
      <c r="K164" s="152"/>
      <c r="L164" s="142"/>
      <c r="M164" s="141">
        <f>IF(AND(ISNUMBER(L161),L161&gt;L163),J161,IF(ISNUMBER(L163),J163,""))</f>
      </c>
      <c r="N164" s="142"/>
    </row>
    <row r="165" spans="1:14" ht="7.5" customHeight="1">
      <c r="A165" s="109"/>
      <c r="F165" s="140"/>
      <c r="G165" s="144"/>
      <c r="H165" s="143"/>
      <c r="I165" s="146"/>
      <c r="J165" s="29"/>
      <c r="K165" s="5"/>
      <c r="L165" s="30"/>
      <c r="M165" s="141"/>
      <c r="N165" s="142"/>
    </row>
    <row r="166" spans="1:14" ht="7.5" customHeight="1">
      <c r="A166" s="109"/>
      <c r="F166" s="145">
        <f>IF(AND(ISNUMBER(N44),N44&lt;N46),M44,(IF(ISNUMBER(N46),M46,"")))</f>
      </c>
      <c r="G166" s="144"/>
      <c r="H166" s="143">
        <f>IF(AND(ISNUMBER(L167),L167&lt;L169),J167,IF(ISNUMBER(L169),J169,""))</f>
      </c>
      <c r="I166" s="146"/>
      <c r="J166" s="29"/>
      <c r="K166" s="5"/>
      <c r="L166" s="30"/>
      <c r="M166" s="141">
        <f>IF(AND(ISNUMBER(L167),L167&gt;L169),J167,IF(ISNUMBER(L169),J169,""))</f>
      </c>
      <c r="N166" s="142"/>
    </row>
    <row r="167" spans="1:14" ht="7.5" customHeight="1">
      <c r="A167" s="109"/>
      <c r="F167" s="145"/>
      <c r="G167" s="144"/>
      <c r="H167" s="143"/>
      <c r="I167" s="146"/>
      <c r="J167" s="145" t="str">
        <f>Ilmoittautuminen!B57</f>
        <v>W.O.</v>
      </c>
      <c r="K167" s="152">
        <f>IF(ISBLANK(Ilmoittautuminen!C57),"",Ilmoittautuminen!C57)</f>
      </c>
      <c r="L167" s="142"/>
      <c r="M167" s="141"/>
      <c r="N167" s="142"/>
    </row>
    <row r="168" spans="1:16" ht="7.5" customHeight="1">
      <c r="A168" s="109"/>
      <c r="F168" s="127" t="s">
        <v>68</v>
      </c>
      <c r="G168" s="1"/>
      <c r="H168" s="1"/>
      <c r="I168" s="1"/>
      <c r="J168" s="145"/>
      <c r="K168" s="153"/>
      <c r="L168" s="142"/>
      <c r="M168" s="127" t="s">
        <v>91</v>
      </c>
      <c r="N168" s="12"/>
      <c r="O168" s="1"/>
      <c r="P168" s="12"/>
    </row>
    <row r="169" spans="1:16" ht="7.5" customHeight="1">
      <c r="A169" s="109"/>
      <c r="F169" s="128"/>
      <c r="G169" s="1"/>
      <c r="H169" s="1"/>
      <c r="I169" s="1"/>
      <c r="J169" s="145" t="str">
        <f>Ilmoittautuminen!B12</f>
        <v>W.O.</v>
      </c>
      <c r="K169" s="153">
        <f>IF(ISBLANK(Ilmoittautuminen!C12),"",Ilmoittautuminen!C12)</f>
      </c>
      <c r="L169" s="142"/>
      <c r="M169" s="127"/>
      <c r="N169" s="12"/>
      <c r="O169" s="1"/>
      <c r="P169" s="12"/>
    </row>
    <row r="170" spans="1:16" ht="7.5" customHeight="1">
      <c r="A170" s="108"/>
      <c r="F170" s="1"/>
      <c r="G170" s="1"/>
      <c r="H170" s="1"/>
      <c r="I170" s="1"/>
      <c r="J170" s="145"/>
      <c r="K170" s="153"/>
      <c r="L170" s="142"/>
      <c r="N170"/>
      <c r="P170"/>
    </row>
    <row r="171" spans="1:16" ht="7.5" customHeight="1">
      <c r="A171" s="108"/>
      <c r="H171" s="8"/>
      <c r="I171" s="8"/>
      <c r="J171" s="8"/>
      <c r="K171" s="8"/>
      <c r="L171" s="8"/>
      <c r="M171" s="8"/>
      <c r="N171" s="8"/>
      <c r="O171" s="8"/>
      <c r="P171"/>
    </row>
    <row r="172" spans="1:16" ht="7.5" customHeight="1">
      <c r="A172" s="108"/>
      <c r="H172" s="8"/>
      <c r="I172" s="8"/>
      <c r="J172" s="8"/>
      <c r="K172" s="8"/>
      <c r="L172" s="8"/>
      <c r="M172" s="8"/>
      <c r="N172" s="8"/>
      <c r="O172" s="8"/>
      <c r="P172"/>
    </row>
    <row r="173" spans="1:16" ht="7.5" customHeight="1">
      <c r="A173" s="108"/>
      <c r="F173" s="1"/>
      <c r="G173" s="1"/>
      <c r="H173" s="1"/>
      <c r="I173" s="1"/>
      <c r="J173" s="145" t="str">
        <f>Ilmoittautuminen!B17</f>
        <v>W.O.</v>
      </c>
      <c r="K173" s="153">
        <f>IF(ISBLANK(Ilmoittautuminen!C17),"",Ilmoittautuminen!C17)</f>
      </c>
      <c r="L173" s="142"/>
      <c r="N173"/>
      <c r="P173"/>
    </row>
    <row r="174" spans="1:16" ht="7.5" customHeight="1">
      <c r="A174" s="109"/>
      <c r="F174" s="1"/>
      <c r="G174" s="1"/>
      <c r="H174" s="1"/>
      <c r="I174" s="1"/>
      <c r="J174" s="145"/>
      <c r="K174" s="153"/>
      <c r="L174" s="142"/>
      <c r="M174" s="1"/>
      <c r="N174" s="12"/>
      <c r="O174" s="1"/>
      <c r="P174" s="12"/>
    </row>
    <row r="175" spans="1:16" ht="7.5" customHeight="1">
      <c r="A175" s="109"/>
      <c r="F175" s="1"/>
      <c r="G175" s="1"/>
      <c r="H175" s="1"/>
      <c r="I175" s="1"/>
      <c r="J175" s="145" t="str">
        <f>Ilmoittautuminen!B52</f>
        <v>W.O.</v>
      </c>
      <c r="K175" s="153">
        <f>IF(ISBLANK(Ilmoittautuminen!C52),"",Ilmoittautuminen!C52)</f>
      </c>
      <c r="L175" s="142"/>
      <c r="M175" s="1"/>
      <c r="N175" s="12"/>
      <c r="O175" s="1"/>
      <c r="P175" s="12"/>
    </row>
    <row r="176" spans="1:14" ht="7.5" customHeight="1">
      <c r="A176" s="109"/>
      <c r="F176" s="140">
        <f>IF(AND(ISNUMBER(I176),I176&gt;I178),H176,IF(ISNUMBER(I178),H178,""))</f>
      </c>
      <c r="G176" s="144"/>
      <c r="H176" s="143">
        <f>IF(AND(ISNUMBER(L173),L173&lt;L175),J173,IF(ISNUMBER(L175),J175,""))</f>
      </c>
      <c r="I176" s="146"/>
      <c r="J176" s="145"/>
      <c r="K176" s="152"/>
      <c r="L176" s="142"/>
      <c r="M176" s="141">
        <f>IF(AND(ISNUMBER(L173),L173&gt;L175),J173,IF(ISNUMBER(L175),J175,""))</f>
      </c>
      <c r="N176" s="142"/>
    </row>
    <row r="177" spans="1:14" ht="7.5" customHeight="1">
      <c r="A177" s="109"/>
      <c r="F177" s="140"/>
      <c r="G177" s="144"/>
      <c r="H177" s="143"/>
      <c r="I177" s="146"/>
      <c r="J177" s="29"/>
      <c r="K177" s="5"/>
      <c r="L177" s="30"/>
      <c r="M177" s="141"/>
      <c r="N177" s="142"/>
    </row>
    <row r="178" spans="1:14" ht="7.5" customHeight="1">
      <c r="A178" s="109"/>
      <c r="F178" s="145">
        <f>IF(AND(ISNUMBER(N8),N8&lt;N10),M8,(IF(ISNUMBER(N10),M10,"")))</f>
      </c>
      <c r="G178" s="144"/>
      <c r="H178" s="143">
        <f>IF(AND(ISNUMBER(L179),L179&lt;L181),J179,IF(ISNUMBER(L181),J181,""))</f>
      </c>
      <c r="I178" s="146"/>
      <c r="J178" s="29"/>
      <c r="K178" s="5"/>
      <c r="L178" s="30"/>
      <c r="M178" s="141">
        <f>IF(AND(ISNUMBER(L179),L179&gt;L181),J179,IF(ISNUMBER(L181),J181,""))</f>
      </c>
      <c r="N178" s="142"/>
    </row>
    <row r="179" spans="1:14" ht="7.5" customHeight="1">
      <c r="A179" s="109"/>
      <c r="F179" s="145"/>
      <c r="G179" s="144"/>
      <c r="H179" s="143"/>
      <c r="I179" s="146"/>
      <c r="J179" s="145" t="str">
        <f>Ilmoittautuminen!B49</f>
        <v>W.O.</v>
      </c>
      <c r="K179" s="152">
        <f>IF(ISBLANK(Ilmoittautuminen!C49),"",Ilmoittautuminen!C49)</f>
      </c>
      <c r="L179" s="142"/>
      <c r="M179" s="141"/>
      <c r="N179" s="142"/>
    </row>
    <row r="180" spans="1:16" ht="7.5" customHeight="1">
      <c r="A180" s="109"/>
      <c r="E180" s="13"/>
      <c r="F180" s="151" t="s">
        <v>69</v>
      </c>
      <c r="G180" s="1"/>
      <c r="H180" s="1"/>
      <c r="I180" s="1"/>
      <c r="J180" s="145"/>
      <c r="K180" s="153"/>
      <c r="L180" s="142"/>
      <c r="M180" s="127" t="s">
        <v>92</v>
      </c>
      <c r="N180" s="12"/>
      <c r="O180" s="7"/>
      <c r="P180" s="12"/>
    </row>
    <row r="181" spans="5:16" ht="7.5" customHeight="1">
      <c r="E181" s="13"/>
      <c r="F181" s="151"/>
      <c r="G181" s="1"/>
      <c r="H181" s="1"/>
      <c r="I181" s="1"/>
      <c r="J181" s="145" t="str">
        <f>Ilmoittautuminen!B20</f>
        <v>W.O.</v>
      </c>
      <c r="K181" s="153">
        <f>IF(ISBLANK(Ilmoittautuminen!C20),"",Ilmoittautuminen!C20)</f>
      </c>
      <c r="L181" s="142"/>
      <c r="M181" s="127"/>
      <c r="N181" s="12"/>
      <c r="O181" s="7"/>
      <c r="P181" s="12"/>
    </row>
    <row r="182" spans="1:17" ht="7.5" customHeight="1">
      <c r="A182" s="139" t="s">
        <v>0</v>
      </c>
      <c r="B182" s="140">
        <f>IF(AND(ISNUMBER(E182),E182&gt;E184),D182,IF(ISNUMBER(E184),D184,""))</f>
      </c>
      <c r="C182" s="144"/>
      <c r="D182" s="143">
        <f>IF(AND(ISNUMBER(G176),G176&gt;G178),F176,IF(ISNUMBER(G178),F178,""))</f>
      </c>
      <c r="E182" s="146"/>
      <c r="F182" s="7"/>
      <c r="G182" s="1"/>
      <c r="H182" s="1"/>
      <c r="I182" s="1"/>
      <c r="J182" s="145"/>
      <c r="K182" s="153"/>
      <c r="L182" s="142"/>
      <c r="M182" s="1"/>
      <c r="N182" s="12"/>
      <c r="O182" s="143">
        <f>IF(AND(ISNUMBER(N176),N176&gt;N178),M176,IF(ISNUMBER(N178),M178,""))</f>
      </c>
      <c r="P182" s="142"/>
      <c r="Q182" s="139" t="s">
        <v>0</v>
      </c>
    </row>
    <row r="183" spans="1:17" ht="7.5" customHeight="1">
      <c r="A183" s="139"/>
      <c r="B183" s="140"/>
      <c r="C183" s="144"/>
      <c r="D183" s="143"/>
      <c r="E183" s="146"/>
      <c r="F183" s="7"/>
      <c r="G183" s="1"/>
      <c r="H183" s="1"/>
      <c r="I183" s="1"/>
      <c r="J183" s="3"/>
      <c r="K183" s="2"/>
      <c r="L183" s="6"/>
      <c r="M183" s="1"/>
      <c r="N183" s="12"/>
      <c r="O183" s="143"/>
      <c r="P183" s="142"/>
      <c r="Q183" s="139"/>
    </row>
    <row r="184" spans="1:17" ht="7.5" customHeight="1">
      <c r="A184" s="139"/>
      <c r="B184" s="145">
        <f>IF(AND(ISNUMBER(P86),P86&lt;P88),O86,(IF(ISNUMBER(P88),O88,"")))</f>
      </c>
      <c r="C184" s="144"/>
      <c r="D184" s="143">
        <f>IF(AND(ISNUMBER(G188),G188&gt;G190),F188,IF(ISNUMBER(G190),F190,""))</f>
      </c>
      <c r="E184" s="146"/>
      <c r="F184" s="7"/>
      <c r="G184" s="1"/>
      <c r="H184" s="1"/>
      <c r="I184" s="1"/>
      <c r="J184" s="4"/>
      <c r="K184" s="1"/>
      <c r="L184" s="1"/>
      <c r="M184" s="1"/>
      <c r="N184" s="12"/>
      <c r="O184" s="143">
        <f>IF(AND(ISNUMBER(N188),N188&gt;N190),M188,IF(ISNUMBER(N190),M190,""))</f>
      </c>
      <c r="P184" s="142"/>
      <c r="Q184" s="139"/>
    </row>
    <row r="185" spans="1:17" ht="7.5" customHeight="1">
      <c r="A185" s="139"/>
      <c r="B185" s="145"/>
      <c r="C185" s="144"/>
      <c r="D185" s="143"/>
      <c r="E185" s="146"/>
      <c r="F185" s="7"/>
      <c r="G185" s="1"/>
      <c r="H185" s="1"/>
      <c r="I185" s="1"/>
      <c r="J185" s="145" t="str">
        <f>Ilmoittautuminen!B33</f>
        <v>W.O.</v>
      </c>
      <c r="K185" s="153">
        <f>IF(ISBLANK(Ilmoittautuminen!C33),"",Ilmoittautuminen!C33)</f>
      </c>
      <c r="L185" s="142"/>
      <c r="M185" s="1"/>
      <c r="N185" s="12"/>
      <c r="O185" s="143"/>
      <c r="P185" s="142"/>
      <c r="Q185" s="139"/>
    </row>
    <row r="186" spans="2:16" ht="7.5" customHeight="1">
      <c r="B186" s="155" t="s">
        <v>72</v>
      </c>
      <c r="E186" s="13"/>
      <c r="F186" s="7"/>
      <c r="G186" s="1"/>
      <c r="H186" s="1"/>
      <c r="I186" s="1"/>
      <c r="J186" s="145"/>
      <c r="K186" s="153"/>
      <c r="L186" s="142"/>
      <c r="M186" s="1"/>
      <c r="N186" s="12"/>
      <c r="O186" s="154" t="s">
        <v>94</v>
      </c>
      <c r="P186" s="12"/>
    </row>
    <row r="187" spans="2:16" ht="7.5" customHeight="1">
      <c r="B187" s="123"/>
      <c r="E187" s="13"/>
      <c r="F187" s="7"/>
      <c r="G187" s="1"/>
      <c r="H187" s="1"/>
      <c r="I187" s="1"/>
      <c r="J187" s="145" t="str">
        <f>Ilmoittautuminen!B36</f>
        <v>W.O.</v>
      </c>
      <c r="K187" s="153">
        <f>IF(ISBLANK(Ilmoittautuminen!C36),"",Ilmoittautuminen!C36)</f>
      </c>
      <c r="L187" s="142"/>
      <c r="M187" s="1"/>
      <c r="N187" s="12"/>
      <c r="O187" s="154"/>
      <c r="P187" s="12"/>
    </row>
    <row r="188" spans="6:14" ht="7.5" customHeight="1">
      <c r="F188" s="140">
        <f>IF(AND(ISNUMBER(I188),I188&gt;I190),H188,IF(ISNUMBER(I190),H190,""))</f>
      </c>
      <c r="G188" s="144"/>
      <c r="H188" s="143">
        <f>IF(AND(ISNUMBER(L185),L185&lt;L187),J185,IF(ISNUMBER(L187),J187,""))</f>
      </c>
      <c r="I188" s="146"/>
      <c r="J188" s="145"/>
      <c r="K188" s="152"/>
      <c r="L188" s="142"/>
      <c r="M188" s="141">
        <f>IF(AND(ISNUMBER(L185),L185&gt;L187),J185,IF(ISNUMBER(L187),J187,""))</f>
      </c>
      <c r="N188" s="142"/>
    </row>
    <row r="189" spans="6:14" ht="7.5" customHeight="1">
      <c r="F189" s="140"/>
      <c r="G189" s="144"/>
      <c r="H189" s="143"/>
      <c r="I189" s="146"/>
      <c r="J189" s="29"/>
      <c r="K189" s="5"/>
      <c r="L189" s="30"/>
      <c r="M189" s="141"/>
      <c r="N189" s="142"/>
    </row>
    <row r="190" spans="6:14" ht="7.5" customHeight="1">
      <c r="F190" s="145">
        <f>IF(AND(ISNUMBER(N20),N20&lt;N22),M20,(IF(ISNUMBER(N22),M22,"")))</f>
      </c>
      <c r="G190" s="144"/>
      <c r="H190" s="143">
        <f>IF(AND(ISNUMBER(L191),L191&lt;L193),J191,IF(ISNUMBER(L193),J193,""))</f>
      </c>
      <c r="I190" s="146"/>
      <c r="J190" s="29"/>
      <c r="K190" s="5"/>
      <c r="L190" s="30"/>
      <c r="M190" s="141">
        <f>IF(AND(ISNUMBER(L191),L191&gt;L193),J191,IF(ISNUMBER(L193),J193,""))</f>
      </c>
      <c r="N190" s="142"/>
    </row>
    <row r="191" spans="6:14" ht="7.5" customHeight="1">
      <c r="F191" s="145"/>
      <c r="G191" s="144"/>
      <c r="H191" s="143"/>
      <c r="I191" s="146"/>
      <c r="J191" s="145" t="str">
        <f>Ilmoittautuminen!B65</f>
        <v>W.O.</v>
      </c>
      <c r="K191" s="152">
        <f>IF(ISBLANK(Ilmoittautuminen!C65),"",Ilmoittautuminen!C65)</f>
      </c>
      <c r="L191" s="142"/>
      <c r="M191" s="141"/>
      <c r="N191" s="142"/>
    </row>
    <row r="192" spans="6:16" ht="7.5" customHeight="1">
      <c r="F192" s="127" t="s">
        <v>70</v>
      </c>
      <c r="G192" s="1"/>
      <c r="H192" s="1"/>
      <c r="I192" s="1"/>
      <c r="J192" s="145"/>
      <c r="K192" s="153"/>
      <c r="L192" s="142"/>
      <c r="M192" s="127" t="s">
        <v>93</v>
      </c>
      <c r="N192" s="12"/>
      <c r="O192" s="1"/>
      <c r="P192" s="12"/>
    </row>
    <row r="193" spans="6:16" ht="7.5" customHeight="1">
      <c r="F193" s="128"/>
      <c r="G193" s="1"/>
      <c r="H193" s="1"/>
      <c r="I193" s="1"/>
      <c r="J193" s="145" t="str">
        <f>Ilmoittautuminen!B4</f>
        <v>W.O.</v>
      </c>
      <c r="K193" s="143">
        <f>IF(ISBLANK(Ilmoittautuminen!C4),"",Ilmoittautuminen!C4)</f>
      </c>
      <c r="L193" s="142"/>
      <c r="M193" s="127"/>
      <c r="N193" s="12"/>
      <c r="O193" s="1"/>
      <c r="P193" s="12"/>
    </row>
    <row r="194" spans="6:16" ht="7.5" customHeight="1">
      <c r="F194" s="1"/>
      <c r="G194" s="1"/>
      <c r="H194" s="1"/>
      <c r="I194" s="1"/>
      <c r="J194" s="145"/>
      <c r="K194" s="143"/>
      <c r="L194" s="142"/>
      <c r="M194" s="1"/>
      <c r="N194" s="12"/>
      <c r="O194" s="1"/>
      <c r="P194" s="12"/>
    </row>
    <row r="199" spans="2:8" ht="7.5" customHeight="1">
      <c r="B199" s="124" t="s">
        <v>109</v>
      </c>
      <c r="D199" s="124" t="s">
        <v>108</v>
      </c>
      <c r="F199" s="124" t="s">
        <v>107</v>
      </c>
      <c r="H199" s="124" t="s">
        <v>106</v>
      </c>
    </row>
    <row r="200" spans="2:8" ht="7.5" customHeight="1">
      <c r="B200" s="124"/>
      <c r="D200" s="124"/>
      <c r="F200" s="124"/>
      <c r="H200" s="124"/>
    </row>
    <row r="202" spans="2:16" ht="7.5" customHeight="1"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4"/>
      <c r="O202" s="53"/>
      <c r="P202" s="54"/>
    </row>
    <row r="203" spans="2:16" ht="7.5" customHeight="1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55"/>
      <c r="O203" s="13"/>
      <c r="P203" s="55"/>
    </row>
    <row r="204" spans="2:16" ht="7.5" customHeight="1">
      <c r="B204" s="13"/>
      <c r="C204" s="13"/>
      <c r="D204" s="13"/>
      <c r="E204" s="13"/>
      <c r="F204" s="150" t="s">
        <v>110</v>
      </c>
      <c r="G204" s="150"/>
      <c r="H204" s="150"/>
      <c r="I204" s="13"/>
      <c r="J204" s="13"/>
      <c r="K204" s="13"/>
      <c r="L204" s="13"/>
      <c r="M204" s="13"/>
      <c r="N204" s="55"/>
      <c r="O204" s="13"/>
      <c r="P204" s="55"/>
    </row>
    <row r="205" spans="2:16" ht="7.5" customHeight="1">
      <c r="B205" s="13"/>
      <c r="C205" s="13"/>
      <c r="D205" s="13"/>
      <c r="E205" s="13"/>
      <c r="F205" s="150"/>
      <c r="G205" s="150"/>
      <c r="H205" s="150"/>
      <c r="I205" s="13"/>
      <c r="J205" s="13"/>
      <c r="K205" s="13"/>
      <c r="L205" s="13"/>
      <c r="M205" s="13"/>
      <c r="N205" s="55"/>
      <c r="O205" s="13"/>
      <c r="P205" s="55"/>
    </row>
    <row r="206" spans="3:16" ht="7.5" customHeight="1">
      <c r="C206" s="107"/>
      <c r="D206" s="107"/>
      <c r="E206" s="107"/>
      <c r="F206" s="150"/>
      <c r="G206" s="150"/>
      <c r="H206" s="150"/>
      <c r="I206" s="107"/>
      <c r="J206" s="107"/>
      <c r="K206" s="13"/>
      <c r="L206" s="13"/>
      <c r="M206" s="13"/>
      <c r="N206" s="55"/>
      <c r="O206" s="13"/>
      <c r="P206" s="55"/>
    </row>
    <row r="207" spans="2:10" ht="7.5" customHeight="1">
      <c r="B207" s="147" t="s">
        <v>150</v>
      </c>
      <c r="C207" s="132"/>
      <c r="D207" s="158" t="s">
        <v>14</v>
      </c>
      <c r="E207" s="107"/>
      <c r="F207" s="150"/>
      <c r="G207" s="150"/>
      <c r="H207" s="150"/>
      <c r="I207" s="107"/>
      <c r="J207" s="107"/>
    </row>
    <row r="208" spans="2:15" ht="7.5" customHeight="1">
      <c r="B208" s="147"/>
      <c r="C208" s="133"/>
      <c r="D208" s="158"/>
      <c r="E208" s="107"/>
      <c r="F208" s="107"/>
      <c r="G208" s="107"/>
      <c r="H208" s="107"/>
      <c r="I208" s="107"/>
      <c r="J208" s="107"/>
      <c r="N208" s="123" t="s">
        <v>152</v>
      </c>
      <c r="O208" s="123"/>
    </row>
    <row r="209" spans="2:15" ht="7.5" customHeight="1">
      <c r="B209" s="107"/>
      <c r="C209" s="107"/>
      <c r="D209" s="107"/>
      <c r="E209" s="107"/>
      <c r="F209" s="107"/>
      <c r="G209" s="107"/>
      <c r="H209" s="107"/>
      <c r="I209" s="107"/>
      <c r="J209" s="107"/>
      <c r="N209" s="123"/>
      <c r="O209" s="123"/>
    </row>
    <row r="210" spans="4:15" ht="7.5" customHeight="1">
      <c r="D210" s="8"/>
      <c r="H210" s="123" t="s">
        <v>151</v>
      </c>
      <c r="I210" s="124"/>
      <c r="J210" s="124"/>
      <c r="K210" s="124"/>
      <c r="N210" s="123" t="s">
        <v>149</v>
      </c>
      <c r="O210" s="123"/>
    </row>
    <row r="211" spans="4:15" ht="7.5" customHeight="1">
      <c r="D211" s="8"/>
      <c r="H211" s="124"/>
      <c r="I211" s="124"/>
      <c r="J211" s="124"/>
      <c r="K211" s="124"/>
      <c r="N211" s="123"/>
      <c r="O211" s="123"/>
    </row>
    <row r="212" spans="1:16" ht="7.5" customHeight="1">
      <c r="A212" s="166">
        <v>1</v>
      </c>
      <c r="B212" s="130">
        <f>IF(AND(ISNUMBER(P14),P14&gt;P16),O14,(IF(ISNUMBER(P16),O16,"")))</f>
      </c>
      <c r="C212" s="129"/>
      <c r="D212" s="8"/>
      <c r="H212" s="136">
        <v>0.9634076985884439</v>
      </c>
      <c r="I212" s="122">
        <f>IF(H212=LARGE($H$212:$H$226,1),1,IF(H212=LARGE($H$212:$H$226,2),2,IF(H212=LARGE($H$212:$H$226,3),3,IF(H212=LARGE($H$212:$H$226,4),4,IF(H212=LARGE($H$212:$H$226,5),5,IF(H212=LARGE($H$212:$H$226,6),6,IF(H212=LARGE($H$212:$H$226,7),7,8)))))))</f>
        <v>1</v>
      </c>
      <c r="J212" s="125">
        <f>IF(AND(ISNUMBER(C14),C14&gt;C16),B14,(IF(ISNUMBER(C16),B16,"")))</f>
      </c>
      <c r="K212" s="135">
        <f>IF(J212=O220,5,"E")</f>
        <v>5</v>
      </c>
      <c r="N212" s="122">
        <v>1</v>
      </c>
      <c r="O212" s="125">
        <f>IF(P14&lt;P16,O14,O16)</f>
      </c>
      <c r="P212"/>
    </row>
    <row r="213" spans="1:16" ht="7.5" customHeight="1">
      <c r="A213" s="166"/>
      <c r="B213" s="130"/>
      <c r="C213" s="129"/>
      <c r="D213" s="8"/>
      <c r="H213" s="136"/>
      <c r="I213" s="122"/>
      <c r="J213" s="126"/>
      <c r="K213" s="135"/>
      <c r="N213" s="122"/>
      <c r="O213" s="126"/>
      <c r="P213"/>
    </row>
    <row r="214" spans="1:16" ht="7.5" customHeight="1">
      <c r="A214" s="166"/>
      <c r="B214" s="131">
        <f>IF(OR(I220=K220,I222=K222),VLOOKUP(SMALL($I$212:$J$227,2),$I$212:$J$227,2,FALSE),VLOOKUP(SMALL($I$212:$J$227,1),$I$212:$J$227,2,FALSE))</f>
      </c>
      <c r="C214" s="129"/>
      <c r="D214" s="8"/>
      <c r="H214" s="138">
        <v>0.10812822343953532</v>
      </c>
      <c r="I214" s="122">
        <f>IF(H214=LARGE($H$212:$H$226,1),1,IF(H214=LARGE($H$212:$H$226,2),2,IF(H214=LARGE($H$212:$H$226,3),3,IF(H214=LARGE($H$212:$H$226,4),4,IF(H214=LARGE($H$212:$H$226,5),5,IF(H214=LARGE($H$212:$H$226,6),6,IF(H214=LARGE($H$212:$H$226,7),7,8)))))))</f>
        <v>8</v>
      </c>
      <c r="J214" s="125">
        <f>IF(AND(ISNUMBER(C38),C38&gt;C40),B38,(IF(ISNUMBER(C40),B40,"")))</f>
      </c>
      <c r="K214" s="135">
        <f>IF(J214=O222,6,"E")</f>
        <v>6</v>
      </c>
      <c r="N214" s="122">
        <v>2</v>
      </c>
      <c r="O214" s="125">
        <f>IF(P38&lt;P40,O38,O40)</f>
      </c>
      <c r="P214"/>
    </row>
    <row r="215" spans="1:15" ht="7.5" customHeight="1">
      <c r="A215" s="166"/>
      <c r="B215" s="131"/>
      <c r="C215" s="129"/>
      <c r="D215" s="8"/>
      <c r="H215" s="138"/>
      <c r="I215" s="122"/>
      <c r="J215" s="126"/>
      <c r="K215" s="135"/>
      <c r="N215" s="122"/>
      <c r="O215" s="126"/>
    </row>
    <row r="216" spans="4:15" ht="7.5" customHeight="1">
      <c r="D216" s="8"/>
      <c r="H216" s="136">
        <v>0.8675161492324363</v>
      </c>
      <c r="I216" s="122">
        <f>IF(H216=LARGE($H$212:$H$226,1),1,IF(H216=LARGE($H$212:$H$226,2),2,IF(H216=LARGE($H$212:$H$226,3),3,IF(H216=LARGE($H$212:$H$226,4),4,IF(H216=LARGE($H$212:$H$226,5),5,IF(H216=LARGE($H$212:$H$226,6),6,IF(H216=LARGE($H$212:$H$226,7),7,8)))))))</f>
        <v>2</v>
      </c>
      <c r="J216" s="125">
        <f>IF(AND(ISNUMBER(C62),C62&gt;C64),B62,(IF(ISNUMBER(C64),B64,"")))</f>
      </c>
      <c r="K216" s="135">
        <f>IF(J216=O224,7,"E")</f>
        <v>7</v>
      </c>
      <c r="N216" s="122">
        <v>3</v>
      </c>
      <c r="O216" s="125">
        <f>IF(P62&lt;P64,O62,O64)</f>
      </c>
    </row>
    <row r="217" spans="4:15" ht="7.5" customHeight="1">
      <c r="D217" s="8"/>
      <c r="H217" s="136"/>
      <c r="I217" s="122"/>
      <c r="J217" s="126"/>
      <c r="K217" s="135"/>
      <c r="N217" s="122"/>
      <c r="O217" s="126"/>
    </row>
    <row r="218" spans="4:15" ht="7.5" customHeight="1">
      <c r="D218" s="8"/>
      <c r="H218" s="136">
        <v>0.6525706819029098</v>
      </c>
      <c r="I218" s="122">
        <f>IF(H218=LARGE($H$212:$H$226,1),1,IF(H218=LARGE($H$212:$H$226,2),2,IF(H218=LARGE($H$212:$H$226,3),3,IF(H218=LARGE($H$212:$H$226,4),4,IF(H218=LARGE($H$212:$H$226,5),5,IF(H218=LARGE($H$212:$H$226,6),6,IF(H218=LARGE($H$212:$H$226,7),7,8)))))))</f>
        <v>3</v>
      </c>
      <c r="J218" s="125">
        <f>IF(AND(ISNUMBER(C86),C86&gt;C88),B86,(IF(ISNUMBER(C88),B88,"")))</f>
      </c>
      <c r="K218" s="135">
        <f>IF(J218=O226,8,"E")</f>
        <v>8</v>
      </c>
      <c r="N218" s="122">
        <v>4</v>
      </c>
      <c r="O218" s="125">
        <f>IF(P86&lt;P88,O86,O88)</f>
      </c>
    </row>
    <row r="219" spans="4:15" ht="7.5" customHeight="1">
      <c r="D219" s="8"/>
      <c r="H219" s="136"/>
      <c r="I219" s="122"/>
      <c r="J219" s="126"/>
      <c r="K219" s="135"/>
      <c r="N219" s="122"/>
      <c r="O219" s="126"/>
    </row>
    <row r="220" spans="1:15" ht="7.5" customHeight="1">
      <c r="A220" s="166">
        <v>2</v>
      </c>
      <c r="B220" s="130">
        <f>IF(AND(ISNUMBER(P38),P38&gt;P40),O38,(IF(ISNUMBER(P40),O40,"")))</f>
      </c>
      <c r="C220" s="129"/>
      <c r="D220" s="8"/>
      <c r="H220" s="136">
        <v>0.5479966461310525</v>
      </c>
      <c r="I220" s="122">
        <f>IF(H220=LARGE($H$212:$H$226,1),1,IF(H220=LARGE($H$212:$H$226,2),2,IF(H220=LARGE($H$212:$H$226,3),3,IF(H220=LARGE($H$212:$H$226,4),4,IF(H220=LARGE($H$212:$H$226,5),5,IF(H220=LARGE($H$212:$H$226,6),6,IF(H220=LARGE($H$212:$H$226,7),7,8)))))))</f>
        <v>5</v>
      </c>
      <c r="J220" s="125">
        <f>IF(AND(ISNUMBER(C110),C110&gt;C112),B110,(IF(ISNUMBER(C112),B112,"")))</f>
      </c>
      <c r="K220" s="135">
        <f>IF(J220=O212,1,"E")</f>
        <v>1</v>
      </c>
      <c r="N220" s="122">
        <v>5</v>
      </c>
      <c r="O220" s="125">
        <f>IF(P110&lt;P112,O110,O112)</f>
      </c>
    </row>
    <row r="221" spans="1:15" ht="7.5" customHeight="1">
      <c r="A221" s="166"/>
      <c r="B221" s="130"/>
      <c r="C221" s="129"/>
      <c r="D221" s="8"/>
      <c r="H221" s="136"/>
      <c r="I221" s="122"/>
      <c r="J221" s="126"/>
      <c r="K221" s="135"/>
      <c r="N221" s="122"/>
      <c r="O221" s="126"/>
    </row>
    <row r="222" spans="1:15" ht="7.5" customHeight="1">
      <c r="A222" s="166"/>
      <c r="B222" s="131">
        <f>IF(OR(I220=K220,I222=K222),VLOOKUP(SMALL($I$212:$J$227,1),$I$212:$J$227,2,FALSE),VLOOKUP(SMALL($I$212:$J$227,2),$I$212:$J$227,2,FALSE))</f>
      </c>
      <c r="C222" s="129"/>
      <c r="D222" s="8"/>
      <c r="H222" s="138">
        <v>0.14254448789027307</v>
      </c>
      <c r="I222" s="122">
        <f>IF(H222=LARGE($H$212:$H$226,1),1,IF(H222=LARGE($H$212:$H$226,2),2,IF(H222=LARGE($H$212:$H$226,3),3,IF(H222=LARGE($H$212:$H$226,4),4,IF(H222=LARGE($H$212:$H$226,5),5,IF(H222=LARGE($H$212:$H$226,6),6,IF(H222=LARGE($H$212:$H$226,7),7,8)))))))</f>
        <v>7</v>
      </c>
      <c r="J222" s="125">
        <f>IF(AND(ISNUMBER(C134),C134&gt;C136),B134,(IF(ISNUMBER(C136),B136,"")))</f>
      </c>
      <c r="K222" s="135">
        <f>IF(J222=O214,2,"E")</f>
        <v>2</v>
      </c>
      <c r="N222" s="122">
        <v>6</v>
      </c>
      <c r="O222" s="125">
        <f>IF(P134&lt;P136,O134,O136)</f>
      </c>
    </row>
    <row r="223" spans="1:15" ht="7.5" customHeight="1">
      <c r="A223" s="166"/>
      <c r="B223" s="131"/>
      <c r="C223" s="129"/>
      <c r="D223" s="8"/>
      <c r="H223" s="138"/>
      <c r="I223" s="122"/>
      <c r="J223" s="126"/>
      <c r="K223" s="135"/>
      <c r="N223" s="122"/>
      <c r="O223" s="126"/>
    </row>
    <row r="224" spans="4:15" ht="7.5" customHeight="1">
      <c r="D224" s="8"/>
      <c r="H224" s="136">
        <v>0.6479029151209194</v>
      </c>
      <c r="I224" s="122">
        <f>IF(H224=LARGE($H$212:$H$226,1),1,IF(H224=LARGE($H$212:$H$226,2),2,IF(H224=LARGE($H$212:$H$226,3),3,IF(H224=LARGE($H$212:$H$226,4),4,IF(H224=LARGE($H$212:$H$226,5),5,IF(H224=LARGE($H$212:$H$226,6),6,IF(H224=LARGE($H$212:$H$226,7),7,8)))))))</f>
        <v>4</v>
      </c>
      <c r="J224" s="125">
        <f>IF(AND(ISNUMBER(C158),C158&gt;C160),B158,(IF(ISNUMBER(C160),B160,"")))</f>
      </c>
      <c r="K224" s="135">
        <f>IF(J224=O216,3,"E")</f>
        <v>3</v>
      </c>
      <c r="N224" s="122">
        <v>7</v>
      </c>
      <c r="O224" s="125">
        <f>IF(P158&lt;P160,O158,O160)</f>
      </c>
    </row>
    <row r="225" spans="4:15" ht="7.5" customHeight="1">
      <c r="D225" s="8"/>
      <c r="H225" s="136"/>
      <c r="I225" s="122"/>
      <c r="J225" s="126"/>
      <c r="K225" s="135"/>
      <c r="N225" s="122"/>
      <c r="O225" s="126"/>
    </row>
    <row r="226" spans="4:15" ht="7.5" customHeight="1">
      <c r="D226" s="8"/>
      <c r="H226" s="136">
        <v>0.5084339707371259</v>
      </c>
      <c r="I226" s="122">
        <f>IF(H226=LARGE($H$212:$H$226,1),1,IF(H226=LARGE($H$212:$H$226,2),2,IF(H226=LARGE($H$212:$H$226,3),3,IF(H226=LARGE($H$212:$H$226,4),4,IF(H226=LARGE($H$212:$H$226,5),5,IF(H226=LARGE($H$212:$H$226,6),6,IF(H226=LARGE($H$212:$H$226,7),7,8)))))))</f>
        <v>6</v>
      </c>
      <c r="J226" s="125">
        <f>IF(AND(ISNUMBER(C182),C182&gt;C184),B182,(IF(ISNUMBER(C184),B184,"")))</f>
      </c>
      <c r="K226" s="135">
        <f>IF(J226=O218,4,"E")</f>
        <v>4</v>
      </c>
      <c r="N226" s="122">
        <v>8</v>
      </c>
      <c r="O226" s="125">
        <f>IF(P182&lt;P184,O182,O184)</f>
      </c>
    </row>
    <row r="227" spans="4:15" ht="7.5" customHeight="1">
      <c r="D227" s="8"/>
      <c r="H227" s="136"/>
      <c r="I227" s="122"/>
      <c r="J227" s="126"/>
      <c r="K227" s="135"/>
      <c r="N227" s="122"/>
      <c r="O227" s="126"/>
    </row>
    <row r="228" spans="1:4" ht="7.5" customHeight="1">
      <c r="A228" s="166">
        <v>3</v>
      </c>
      <c r="B228" s="148">
        <f>IF(AND(ISNUMBER(P62),P62&gt;P64),O62,(IF(ISNUMBER(P64),O64,"")))</f>
      </c>
      <c r="C228" s="129"/>
      <c r="D228" s="8"/>
    </row>
    <row r="229" spans="1:4" ht="7.5" customHeight="1">
      <c r="A229" s="166"/>
      <c r="B229" s="149"/>
      <c r="C229" s="129"/>
      <c r="D229" s="8"/>
    </row>
    <row r="230" spans="1:4" ht="7.5" customHeight="1">
      <c r="A230" s="166"/>
      <c r="B230" s="131">
        <f>IF(OR(I224=K224,I226=K226),VLOOKUP(SMALL($I$212:$J$227,4),$I$212:$J$227,2,FALSE),VLOOKUP(SMALL($I$212:$J$227,3),$I$212:$J$227,2,FALSE))</f>
      </c>
      <c r="C230" s="129"/>
      <c r="D230" s="8"/>
    </row>
    <row r="231" spans="1:4" ht="7.5" customHeight="1">
      <c r="A231" s="166"/>
      <c r="B231" s="131"/>
      <c r="C231" s="129"/>
      <c r="D231" s="8"/>
    </row>
    <row r="232" ht="7.5" customHeight="1">
      <c r="D232" s="8"/>
    </row>
    <row r="233" ht="7.5" customHeight="1">
      <c r="D233" s="8"/>
    </row>
    <row r="234" ht="7.5" customHeight="1">
      <c r="D234" s="8"/>
    </row>
    <row r="235" ht="7.5" customHeight="1">
      <c r="D235" s="8"/>
    </row>
    <row r="236" spans="1:4" ht="7.5" customHeight="1">
      <c r="A236" s="166">
        <v>4</v>
      </c>
      <c r="B236" s="130">
        <f>IF(AND(ISNUMBER(P86),P86&gt;P88),O86,(IF(ISNUMBER(P88),O88,"")))</f>
      </c>
      <c r="C236" s="129"/>
      <c r="D236" s="8"/>
    </row>
    <row r="237" spans="1:4" ht="7.5" customHeight="1">
      <c r="A237" s="166"/>
      <c r="B237" s="130"/>
      <c r="C237" s="129"/>
      <c r="D237" s="8"/>
    </row>
    <row r="238" spans="1:4" ht="7.5" customHeight="1">
      <c r="A238" s="166"/>
      <c r="B238" s="131">
        <f>IF(OR(I224=K224,I226=K226),VLOOKUP(SMALL($I$212:$J$227,3),$I$212:$J$227,2,FALSE),VLOOKUP(SMALL($I$212:$J$227,4),$I$212:$J$227,2,FALSE))</f>
      </c>
      <c r="C238" s="129"/>
      <c r="D238" s="8"/>
    </row>
    <row r="239" spans="1:8" ht="7.5" customHeight="1">
      <c r="A239" s="166"/>
      <c r="B239" s="131"/>
      <c r="C239" s="129"/>
      <c r="D239" s="8"/>
      <c r="F239" s="147" t="s">
        <v>13</v>
      </c>
      <c r="G239" s="132"/>
      <c r="H239" s="158" t="s">
        <v>14</v>
      </c>
    </row>
    <row r="240" spans="4:8" ht="7.5" customHeight="1">
      <c r="D240" s="8"/>
      <c r="F240" s="147"/>
      <c r="G240" s="133"/>
      <c r="H240" s="158"/>
    </row>
    <row r="241" ht="7.5" customHeight="1">
      <c r="D241" s="8"/>
    </row>
    <row r="242" ht="7.5" customHeight="1">
      <c r="D242" s="8"/>
    </row>
    <row r="243" ht="7.5" customHeight="1">
      <c r="D243" s="8"/>
    </row>
    <row r="244" spans="1:7" ht="7.5" customHeight="1">
      <c r="A244" s="166">
        <v>5</v>
      </c>
      <c r="B244" s="130">
        <f>IF(AND(ISNUMBER(P110),P110&gt;P112),O110,(IF(ISNUMBER(P112),O112,"")))</f>
      </c>
      <c r="C244" s="162"/>
      <c r="D244" s="8"/>
      <c r="F244" s="148">
        <f>IF(AND(ISNUMBER(C212),C212&gt;C214),B212,(IF(ISNUMBER(C214),B214,"")))</f>
      </c>
      <c r="G244" s="162"/>
    </row>
    <row r="245" spans="1:7" ht="7.5" customHeight="1">
      <c r="A245" s="166"/>
      <c r="B245" s="130"/>
      <c r="C245" s="163"/>
      <c r="D245" s="8"/>
      <c r="F245" s="149"/>
      <c r="G245" s="163"/>
    </row>
    <row r="246" spans="1:11" ht="7.5" customHeight="1">
      <c r="A246" s="166"/>
      <c r="B246" s="131">
        <f>IF(OR(I220=K220,I222=K222),VLOOKUP(SMALL($I$212:$J$227,6),$I$212:$J$227,2,FALSE),VLOOKUP(SMALL($I$212:$J$227,5),$I$212:$J$227,2,FALSE))</f>
      </c>
      <c r="C246" s="162"/>
      <c r="D246" s="8"/>
      <c r="F246" s="148">
        <f>IF(AND(ISNUMBER(C220),C220&gt;C222),B220,(IF(ISNUMBER(C222),B222,"")))</f>
      </c>
      <c r="G246" s="162"/>
      <c r="J246" s="167" t="s">
        <v>1</v>
      </c>
      <c r="K246" s="132"/>
    </row>
    <row r="247" spans="1:11" ht="7.5" customHeight="1">
      <c r="A247" s="166"/>
      <c r="B247" s="131"/>
      <c r="C247" s="163"/>
      <c r="D247" s="8"/>
      <c r="F247" s="149"/>
      <c r="G247" s="163"/>
      <c r="J247" s="137"/>
      <c r="K247" s="133"/>
    </row>
    <row r="248" spans="4:16" ht="7.5" customHeight="1">
      <c r="D248" s="8"/>
      <c r="O248" s="137" t="s">
        <v>2</v>
      </c>
      <c r="P248" s="132"/>
    </row>
    <row r="249" spans="4:16" ht="7.5" customHeight="1">
      <c r="D249" s="8"/>
      <c r="O249" s="137"/>
      <c r="P249" s="133"/>
    </row>
    <row r="250" ht="7.5" customHeight="1">
      <c r="D250" s="8"/>
    </row>
    <row r="251" spans="4:8" ht="7.5" customHeight="1">
      <c r="D251" s="8"/>
      <c r="H251" s="124"/>
    </row>
    <row r="252" spans="1:11" ht="7.5" customHeight="1">
      <c r="A252" s="166">
        <v>6</v>
      </c>
      <c r="B252" s="130">
        <f>IF(AND(ISNUMBER(P134),P134&gt;P136),O134,(IF(ISNUMBER(P136),O136,"")))</f>
      </c>
      <c r="C252" s="162"/>
      <c r="D252" s="8"/>
      <c r="F252" s="148">
        <f>IF(AND(ISNUMBER(C228),C228&gt;C230),B228,(IF(ISNUMBER(C230),B230,"")))</f>
      </c>
      <c r="G252" s="162"/>
      <c r="H252" s="124"/>
      <c r="J252" s="130">
        <f>IF(AND(ISNUMBER(G244),G244&gt;G246),F244,(IF(ISNUMBER(G246),F246,"")))</f>
      </c>
      <c r="K252" s="129"/>
    </row>
    <row r="253" spans="1:11" ht="7.5" customHeight="1">
      <c r="A253" s="166"/>
      <c r="B253" s="130"/>
      <c r="C253" s="163"/>
      <c r="D253" s="8"/>
      <c r="F253" s="149"/>
      <c r="G253" s="163"/>
      <c r="J253" s="130"/>
      <c r="K253" s="129"/>
    </row>
    <row r="254" spans="1:11" ht="7.5" customHeight="1">
      <c r="A254" s="166"/>
      <c r="B254" s="164">
        <f>IF(OR(I220=K220,I222=K222),VLOOKUP(SMALL($I$212:$J$227,5),$I$212:$J$227,2,FALSE),VLOOKUP(SMALL($I$212:$J$227,6),$I$212:$J$227,2,FALSE))</f>
      </c>
      <c r="C254" s="162"/>
      <c r="D254" s="8"/>
      <c r="F254" s="148">
        <f>IF(AND(ISNUMBER(C236),C236&gt;C238),B236,(IF(ISNUMBER(C238),B238,"")))</f>
      </c>
      <c r="G254" s="162"/>
      <c r="J254" s="130">
        <f>IF(AND(ISNUMBER(G252),G252&gt;G254),F252,(IF(ISNUMBER(G254),F254,"")))</f>
      </c>
      <c r="K254" s="129"/>
    </row>
    <row r="255" spans="1:11" ht="7.5" customHeight="1">
      <c r="A255" s="166"/>
      <c r="B255" s="165"/>
      <c r="C255" s="163"/>
      <c r="D255" s="8"/>
      <c r="F255" s="149"/>
      <c r="G255" s="163"/>
      <c r="J255" s="130"/>
      <c r="K255" s="129"/>
    </row>
    <row r="256" spans="4:16" ht="7.5" customHeight="1">
      <c r="D256" s="8"/>
      <c r="O256" s="134">
        <f>IF(AND(ISNUMBER(K252),K252&gt;K254),J252,(IF(ISNUMBER(K254),J254,"")))</f>
      </c>
      <c r="P256" s="129"/>
    </row>
    <row r="257" spans="4:16" ht="7.5" customHeight="1">
      <c r="D257" s="8"/>
      <c r="O257" s="134"/>
      <c r="P257" s="129"/>
    </row>
    <row r="258" spans="4:16" ht="7.5" customHeight="1">
      <c r="D258" s="8"/>
      <c r="O258" s="134">
        <f>IF(AND(ISNUMBER(K260),K260&gt;K262),J260,(IF(ISNUMBER(K262),J262,"")))</f>
      </c>
      <c r="P258" s="129"/>
    </row>
    <row r="259" spans="4:16" ht="7.5" customHeight="1">
      <c r="D259" s="8"/>
      <c r="O259" s="134"/>
      <c r="P259" s="129"/>
    </row>
    <row r="260" spans="1:11" ht="7.5" customHeight="1">
      <c r="A260" s="166">
        <v>7</v>
      </c>
      <c r="B260" s="130">
        <f>IF(AND(ISNUMBER(P158),P158&gt;P160),O158,(IF(ISNUMBER(P160),O160,"")))</f>
      </c>
      <c r="C260" s="162"/>
      <c r="D260" s="8"/>
      <c r="F260" s="148">
        <f>IF(AND(ISNUMBER(C244),C244&gt;C246),B244,(IF(ISNUMBER(C246),B246,"")))</f>
      </c>
      <c r="G260" s="162"/>
      <c r="J260" s="130">
        <f>IF(AND(ISNUMBER(G260),G260&gt;G262),F260,(IF(ISNUMBER(G262),F262,"")))</f>
      </c>
      <c r="K260" s="129"/>
    </row>
    <row r="261" spans="1:11" ht="7.5" customHeight="1">
      <c r="A261" s="166"/>
      <c r="B261" s="130"/>
      <c r="C261" s="163"/>
      <c r="D261" s="8"/>
      <c r="F261" s="149"/>
      <c r="G261" s="163"/>
      <c r="J261" s="130"/>
      <c r="K261" s="129"/>
    </row>
    <row r="262" spans="1:11" ht="7.5" customHeight="1">
      <c r="A262" s="166"/>
      <c r="B262" s="164">
        <f>IF(OR(I224=K224,I226=K226),VLOOKUP(SMALL($I$212:$J$227,8),$I$212:$J$227,2,FALSE),VLOOKUP(SMALL($I$212:$J$227,7),$I$212:$J$227,2,FALSE))</f>
      </c>
      <c r="C262" s="162"/>
      <c r="D262" s="8"/>
      <c r="F262" s="148">
        <f>IF(AND(ISNUMBER(C252),C252&gt;C254),B252,(IF(ISNUMBER(C254),B254,"")))</f>
      </c>
      <c r="G262" s="162"/>
      <c r="J262" s="130">
        <f>IF(AND(ISNUMBER(G268),G268&gt;G270),F268,(IF(ISNUMBER(G270),F270,"")))</f>
      </c>
      <c r="K262" s="129"/>
    </row>
    <row r="263" spans="1:11" ht="7.5" customHeight="1">
      <c r="A263" s="166"/>
      <c r="B263" s="165"/>
      <c r="C263" s="163"/>
      <c r="D263" s="8"/>
      <c r="F263" s="149"/>
      <c r="G263" s="163"/>
      <c r="J263" s="130"/>
      <c r="K263" s="129"/>
    </row>
    <row r="264" ht="7.5" customHeight="1">
      <c r="D264" s="8"/>
    </row>
    <row r="265" ht="7.5" customHeight="1">
      <c r="D265" s="8"/>
    </row>
    <row r="266" ht="7.5" customHeight="1">
      <c r="D266" s="8"/>
    </row>
    <row r="267" ht="7.5" customHeight="1">
      <c r="D267" s="8"/>
    </row>
    <row r="268" spans="1:7" ht="7.5" customHeight="1">
      <c r="A268" s="166">
        <v>8</v>
      </c>
      <c r="B268" s="130">
        <f>IF(AND(ISNUMBER(P182),P182&gt;P184),O182,(IF(ISNUMBER(P184),O184,"")))</f>
      </c>
      <c r="C268" s="162"/>
      <c r="D268" s="8"/>
      <c r="F268" s="148">
        <f>IF(AND(ISNUMBER(C260),C260&gt;C262),B260,(IF(ISNUMBER(C262),B262,"")))</f>
      </c>
      <c r="G268" s="162"/>
    </row>
    <row r="269" spans="1:7" ht="7.5" customHeight="1">
      <c r="A269" s="166"/>
      <c r="B269" s="130"/>
      <c r="C269" s="163"/>
      <c r="D269" s="8"/>
      <c r="F269" s="149"/>
      <c r="G269" s="163"/>
    </row>
    <row r="270" spans="1:7" ht="7.5" customHeight="1">
      <c r="A270" s="166"/>
      <c r="B270" s="164">
        <f>IF(OR(I224=K224,I226=K226),VLOOKUP(SMALL($I$212:$J$227,7),$I$212:$J$227,2,FALSE),VLOOKUP(SMALL($I$212:$J$227,8),$I$212:$J$227,2,FALSE))</f>
      </c>
      <c r="C270" s="162"/>
      <c r="D270" s="8"/>
      <c r="F270" s="148">
        <f>IF(AND(ISNUMBER(C268),C268&gt;C270),B268,(IF(ISNUMBER(C270),B270,"")))</f>
      </c>
      <c r="G270" s="162"/>
    </row>
    <row r="271" spans="1:7" ht="7.5" customHeight="1">
      <c r="A271" s="166"/>
      <c r="B271" s="165"/>
      <c r="C271" s="163"/>
      <c r="D271" s="8"/>
      <c r="F271" s="149"/>
      <c r="G271" s="163"/>
    </row>
    <row r="272" ht="7.5" customHeight="1">
      <c r="D272" s="8"/>
    </row>
    <row r="274" spans="2:15" ht="7.5" customHeight="1">
      <c r="B274" s="124" t="s">
        <v>156</v>
      </c>
      <c r="F274" s="124" t="s">
        <v>155</v>
      </c>
      <c r="J274" s="124" t="s">
        <v>154</v>
      </c>
      <c r="O274" s="124" t="s">
        <v>153</v>
      </c>
    </row>
    <row r="275" spans="2:15" ht="7.5" customHeight="1">
      <c r="B275" s="124"/>
      <c r="F275" s="124"/>
      <c r="J275" s="124"/>
      <c r="O275" s="124"/>
    </row>
  </sheetData>
  <sheetProtection sheet="1"/>
  <mergeCells count="688">
    <mergeCell ref="Q158:Q161"/>
    <mergeCell ref="Q182:Q185"/>
    <mergeCell ref="F274:F275"/>
    <mergeCell ref="J274:J275"/>
    <mergeCell ref="O274:O275"/>
    <mergeCell ref="Q14:Q17"/>
    <mergeCell ref="Q38:Q41"/>
    <mergeCell ref="Q62:Q65"/>
    <mergeCell ref="Q86:Q89"/>
    <mergeCell ref="Q110:Q113"/>
    <mergeCell ref="Q134:Q137"/>
    <mergeCell ref="A236:A239"/>
    <mergeCell ref="A244:A247"/>
    <mergeCell ref="A252:A255"/>
    <mergeCell ref="A260:A263"/>
    <mergeCell ref="A268:A271"/>
    <mergeCell ref="F239:F240"/>
    <mergeCell ref="J246:J247"/>
    <mergeCell ref="K252:K253"/>
    <mergeCell ref="K254:K255"/>
    <mergeCell ref="A14:A17"/>
    <mergeCell ref="K224:K225"/>
    <mergeCell ref="H226:H227"/>
    <mergeCell ref="I226:I227"/>
    <mergeCell ref="J226:J227"/>
    <mergeCell ref="K226:K227"/>
    <mergeCell ref="J222:J223"/>
    <mergeCell ref="H224:H225"/>
    <mergeCell ref="H220:H221"/>
    <mergeCell ref="I220:I221"/>
    <mergeCell ref="B274:B275"/>
    <mergeCell ref="A38:A41"/>
    <mergeCell ref="I224:I225"/>
    <mergeCell ref="J224:J225"/>
    <mergeCell ref="A212:A215"/>
    <mergeCell ref="A220:A223"/>
    <mergeCell ref="A228:A231"/>
    <mergeCell ref="J254:J255"/>
    <mergeCell ref="G239:G240"/>
    <mergeCell ref="H239:H240"/>
    <mergeCell ref="B270:B271"/>
    <mergeCell ref="C270:C271"/>
    <mergeCell ref="F260:F261"/>
    <mergeCell ref="G260:G261"/>
    <mergeCell ref="F262:F263"/>
    <mergeCell ref="G262:G263"/>
    <mergeCell ref="F268:F269"/>
    <mergeCell ref="G268:G269"/>
    <mergeCell ref="B260:B261"/>
    <mergeCell ref="C260:C261"/>
    <mergeCell ref="F254:F255"/>
    <mergeCell ref="B244:B245"/>
    <mergeCell ref="C244:C245"/>
    <mergeCell ref="B246:B247"/>
    <mergeCell ref="C246:C247"/>
    <mergeCell ref="B252:B253"/>
    <mergeCell ref="C252:C253"/>
    <mergeCell ref="B254:B255"/>
    <mergeCell ref="C254:C255"/>
    <mergeCell ref="F270:F271"/>
    <mergeCell ref="G270:G271"/>
    <mergeCell ref="J252:J253"/>
    <mergeCell ref="B262:B263"/>
    <mergeCell ref="C262:C263"/>
    <mergeCell ref="B268:B269"/>
    <mergeCell ref="C268:C269"/>
    <mergeCell ref="F92:F93"/>
    <mergeCell ref="G92:G93"/>
    <mergeCell ref="G246:G247"/>
    <mergeCell ref="G252:G253"/>
    <mergeCell ref="G254:G255"/>
    <mergeCell ref="F246:F247"/>
    <mergeCell ref="F252:F253"/>
    <mergeCell ref="F104:F105"/>
    <mergeCell ref="F244:F245"/>
    <mergeCell ref="G244:G245"/>
    <mergeCell ref="H118:H119"/>
    <mergeCell ref="E38:E39"/>
    <mergeCell ref="D38:D39"/>
    <mergeCell ref="F24:F25"/>
    <mergeCell ref="E88:E89"/>
    <mergeCell ref="G58:G59"/>
    <mergeCell ref="F60:F61"/>
    <mergeCell ref="F58:F59"/>
    <mergeCell ref="F34:F35"/>
    <mergeCell ref="F46:F47"/>
    <mergeCell ref="F48:F49"/>
    <mergeCell ref="G46:G47"/>
    <mergeCell ref="F82:F83"/>
    <mergeCell ref="F72:F73"/>
    <mergeCell ref="F70:F71"/>
    <mergeCell ref="G56:G57"/>
    <mergeCell ref="G70:G71"/>
    <mergeCell ref="M32:M33"/>
    <mergeCell ref="G34:G35"/>
    <mergeCell ref="J7:J8"/>
    <mergeCell ref="J11:J12"/>
    <mergeCell ref="J13:J14"/>
    <mergeCell ref="J17:J18"/>
    <mergeCell ref="G32:G33"/>
    <mergeCell ref="I8:I9"/>
    <mergeCell ref="I10:I11"/>
    <mergeCell ref="M24:M25"/>
    <mergeCell ref="N8:N9"/>
    <mergeCell ref="K29:K30"/>
    <mergeCell ref="K25:K26"/>
    <mergeCell ref="K23:K24"/>
    <mergeCell ref="F8:F9"/>
    <mergeCell ref="F10:F11"/>
    <mergeCell ref="H8:H9"/>
    <mergeCell ref="H10:H11"/>
    <mergeCell ref="G8:G9"/>
    <mergeCell ref="G10:G11"/>
    <mergeCell ref="O16:O17"/>
    <mergeCell ref="I20:I21"/>
    <mergeCell ref="N20:N21"/>
    <mergeCell ref="H22:H23"/>
    <mergeCell ref="J19:J20"/>
    <mergeCell ref="O18:O19"/>
    <mergeCell ref="I22:I23"/>
    <mergeCell ref="M20:M21"/>
    <mergeCell ref="M22:M23"/>
    <mergeCell ref="L17:L18"/>
    <mergeCell ref="J29:J30"/>
    <mergeCell ref="J25:J26"/>
    <mergeCell ref="H32:H33"/>
    <mergeCell ref="I32:I33"/>
    <mergeCell ref="L23:L24"/>
    <mergeCell ref="L25:L26"/>
    <mergeCell ref="L29:L30"/>
    <mergeCell ref="L31:L32"/>
    <mergeCell ref="I34:I35"/>
    <mergeCell ref="T33:T34"/>
    <mergeCell ref="M34:M35"/>
    <mergeCell ref="O7:P10"/>
    <mergeCell ref="L7:L8"/>
    <mergeCell ref="L11:L12"/>
    <mergeCell ref="L13:L14"/>
    <mergeCell ref="P14:P15"/>
    <mergeCell ref="M12:M13"/>
    <mergeCell ref="O14:O15"/>
    <mergeCell ref="M10:M11"/>
    <mergeCell ref="M8:M9"/>
    <mergeCell ref="N10:N11"/>
    <mergeCell ref="O38:O39"/>
    <mergeCell ref="O40:O41"/>
    <mergeCell ref="N44:N45"/>
    <mergeCell ref="N22:N23"/>
    <mergeCell ref="N32:N33"/>
    <mergeCell ref="N34:N35"/>
    <mergeCell ref="O42:O43"/>
    <mergeCell ref="P16:P17"/>
    <mergeCell ref="P38:P39"/>
    <mergeCell ref="P40:P41"/>
    <mergeCell ref="A26:A29"/>
    <mergeCell ref="H34:H35"/>
    <mergeCell ref="F36:F37"/>
    <mergeCell ref="E16:E17"/>
    <mergeCell ref="G20:G21"/>
    <mergeCell ref="G22:G23"/>
    <mergeCell ref="F32:F33"/>
    <mergeCell ref="D14:D15"/>
    <mergeCell ref="C16:C17"/>
    <mergeCell ref="F22:F23"/>
    <mergeCell ref="F20:F21"/>
    <mergeCell ref="E14:E15"/>
    <mergeCell ref="D16:D17"/>
    <mergeCell ref="C14:C15"/>
    <mergeCell ref="C40:C41"/>
    <mergeCell ref="E40:E41"/>
    <mergeCell ref="J41:J42"/>
    <mergeCell ref="H44:H45"/>
    <mergeCell ref="J43:J44"/>
    <mergeCell ref="G44:G45"/>
    <mergeCell ref="I44:I45"/>
    <mergeCell ref="D40:D41"/>
    <mergeCell ref="F44:F45"/>
    <mergeCell ref="M48:M49"/>
    <mergeCell ref="F56:F57"/>
    <mergeCell ref="P248:P249"/>
    <mergeCell ref="H58:H59"/>
    <mergeCell ref="M58:M59"/>
    <mergeCell ref="J67:J68"/>
    <mergeCell ref="J59:J60"/>
    <mergeCell ref="K59:K60"/>
    <mergeCell ref="K220:K221"/>
    <mergeCell ref="G94:G95"/>
    <mergeCell ref="C38:C39"/>
    <mergeCell ref="I216:I217"/>
    <mergeCell ref="B199:B200"/>
    <mergeCell ref="I212:I213"/>
    <mergeCell ref="I214:I215"/>
    <mergeCell ref="B40:B41"/>
    <mergeCell ref="B38:B39"/>
    <mergeCell ref="B90:B91"/>
    <mergeCell ref="B42:B43"/>
    <mergeCell ref="B64:B65"/>
    <mergeCell ref="B66:B67"/>
    <mergeCell ref="C62:C63"/>
    <mergeCell ref="C64:C65"/>
    <mergeCell ref="E62:E63"/>
    <mergeCell ref="E64:E65"/>
    <mergeCell ref="D64:D65"/>
    <mergeCell ref="B62:B63"/>
    <mergeCell ref="D62:D63"/>
    <mergeCell ref="N46:N47"/>
    <mergeCell ref="M68:M69"/>
    <mergeCell ref="K67:K68"/>
    <mergeCell ref="L59:L60"/>
    <mergeCell ref="M46:M47"/>
    <mergeCell ref="K47:K48"/>
    <mergeCell ref="L53:L54"/>
    <mergeCell ref="N58:N59"/>
    <mergeCell ref="L61:L62"/>
    <mergeCell ref="N56:N57"/>
    <mergeCell ref="M36:M37"/>
    <mergeCell ref="K53:K54"/>
    <mergeCell ref="K55:K56"/>
    <mergeCell ref="M44:M45"/>
    <mergeCell ref="K37:K38"/>
    <mergeCell ref="K35:K36"/>
    <mergeCell ref="K41:K42"/>
    <mergeCell ref="L47:L48"/>
    <mergeCell ref="L49:L50"/>
    <mergeCell ref="M56:M57"/>
    <mergeCell ref="I46:I47"/>
    <mergeCell ref="H46:H47"/>
    <mergeCell ref="E86:E87"/>
    <mergeCell ref="G82:G83"/>
    <mergeCell ref="F84:F85"/>
    <mergeCell ref="H82:H83"/>
    <mergeCell ref="F80:F81"/>
    <mergeCell ref="G80:G81"/>
    <mergeCell ref="H80:H81"/>
    <mergeCell ref="I82:I83"/>
    <mergeCell ref="A86:A89"/>
    <mergeCell ref="B86:B87"/>
    <mergeCell ref="C86:C87"/>
    <mergeCell ref="D86:D87"/>
    <mergeCell ref="D88:D89"/>
    <mergeCell ref="B88:B89"/>
    <mergeCell ref="C88:C89"/>
    <mergeCell ref="M72:M73"/>
    <mergeCell ref="M60:M61"/>
    <mergeCell ref="M82:M83"/>
    <mergeCell ref="K73:K74"/>
    <mergeCell ref="K71:K72"/>
    <mergeCell ref="K77:K78"/>
    <mergeCell ref="L77:L78"/>
    <mergeCell ref="M80:M81"/>
    <mergeCell ref="K61:K62"/>
    <mergeCell ref="K65:K66"/>
    <mergeCell ref="I58:I59"/>
    <mergeCell ref="H56:H57"/>
    <mergeCell ref="F68:F69"/>
    <mergeCell ref="H68:H69"/>
    <mergeCell ref="I68:I69"/>
    <mergeCell ref="G68:G69"/>
    <mergeCell ref="I56:I57"/>
    <mergeCell ref="L65:L66"/>
    <mergeCell ref="L67:L68"/>
    <mergeCell ref="H70:H71"/>
    <mergeCell ref="J65:J66"/>
    <mergeCell ref="J71:J72"/>
    <mergeCell ref="J73:J74"/>
    <mergeCell ref="L73:L74"/>
    <mergeCell ref="L55:L56"/>
    <mergeCell ref="J55:J56"/>
    <mergeCell ref="J61:J62"/>
    <mergeCell ref="P86:P87"/>
    <mergeCell ref="K83:K84"/>
    <mergeCell ref="N80:N81"/>
    <mergeCell ref="K79:K80"/>
    <mergeCell ref="L79:L80"/>
    <mergeCell ref="M84:M85"/>
    <mergeCell ref="L83:L84"/>
    <mergeCell ref="P62:P63"/>
    <mergeCell ref="O66:O67"/>
    <mergeCell ref="N82:N83"/>
    <mergeCell ref="P64:P65"/>
    <mergeCell ref="O64:O65"/>
    <mergeCell ref="N68:N69"/>
    <mergeCell ref="O62:O63"/>
    <mergeCell ref="M70:M71"/>
    <mergeCell ref="N94:N95"/>
    <mergeCell ref="I94:I95"/>
    <mergeCell ref="L89:L90"/>
    <mergeCell ref="J83:J84"/>
    <mergeCell ref="J77:J78"/>
    <mergeCell ref="I70:I71"/>
    <mergeCell ref="N70:N71"/>
    <mergeCell ref="L71:L72"/>
    <mergeCell ref="L85:L86"/>
    <mergeCell ref="L5:L6"/>
    <mergeCell ref="J5:J6"/>
    <mergeCell ref="O90:O91"/>
    <mergeCell ref="O88:O89"/>
    <mergeCell ref="F96:F97"/>
    <mergeCell ref="M96:M97"/>
    <mergeCell ref="F94:F95"/>
    <mergeCell ref="K97:K98"/>
    <mergeCell ref="K95:K96"/>
    <mergeCell ref="J37:J38"/>
    <mergeCell ref="K43:K44"/>
    <mergeCell ref="K49:K50"/>
    <mergeCell ref="J47:J48"/>
    <mergeCell ref="J49:J50"/>
    <mergeCell ref="K5:K6"/>
    <mergeCell ref="J35:J36"/>
    <mergeCell ref="K31:K32"/>
    <mergeCell ref="J31:J32"/>
    <mergeCell ref="J23:J24"/>
    <mergeCell ref="K7:K8"/>
    <mergeCell ref="J53:J54"/>
    <mergeCell ref="K13:K14"/>
    <mergeCell ref="K19:K20"/>
    <mergeCell ref="B18:B19"/>
    <mergeCell ref="B14:B15"/>
    <mergeCell ref="B16:B17"/>
    <mergeCell ref="F12:F13"/>
    <mergeCell ref="K17:K18"/>
    <mergeCell ref="H20:H21"/>
    <mergeCell ref="K11:K12"/>
    <mergeCell ref="K89:K90"/>
    <mergeCell ref="L91:L92"/>
    <mergeCell ref="I80:I81"/>
    <mergeCell ref="J79:J80"/>
    <mergeCell ref="J95:J96"/>
    <mergeCell ref="L95:L96"/>
    <mergeCell ref="K85:K86"/>
    <mergeCell ref="J89:J90"/>
    <mergeCell ref="J85:J86"/>
    <mergeCell ref="L43:L44"/>
    <mergeCell ref="L35:L36"/>
    <mergeCell ref="H94:H95"/>
    <mergeCell ref="K91:K92"/>
    <mergeCell ref="K101:K102"/>
    <mergeCell ref="J101:J102"/>
    <mergeCell ref="J97:J98"/>
    <mergeCell ref="J91:J92"/>
    <mergeCell ref="I92:I93"/>
    <mergeCell ref="H92:H93"/>
    <mergeCell ref="K113:K114"/>
    <mergeCell ref="I104:I105"/>
    <mergeCell ref="J103:J104"/>
    <mergeCell ref="K103:K104"/>
    <mergeCell ref="J113:J114"/>
    <mergeCell ref="G104:G105"/>
    <mergeCell ref="H104:H105"/>
    <mergeCell ref="J109:J110"/>
    <mergeCell ref="G106:G107"/>
    <mergeCell ref="K107:K108"/>
    <mergeCell ref="F116:F117"/>
    <mergeCell ref="H116:H117"/>
    <mergeCell ref="G116:G117"/>
    <mergeCell ref="G130:G131"/>
    <mergeCell ref="G128:G129"/>
    <mergeCell ref="F144:F145"/>
    <mergeCell ref="F140:F141"/>
    <mergeCell ref="F130:F131"/>
    <mergeCell ref="H130:H131"/>
    <mergeCell ref="H142:H143"/>
    <mergeCell ref="O86:O87"/>
    <mergeCell ref="P88:P89"/>
    <mergeCell ref="M108:M109"/>
    <mergeCell ref="N104:N105"/>
    <mergeCell ref="M104:M105"/>
    <mergeCell ref="M94:M95"/>
    <mergeCell ref="N106:N107"/>
    <mergeCell ref="I106:I107"/>
    <mergeCell ref="K109:K110"/>
    <mergeCell ref="J107:J108"/>
    <mergeCell ref="M92:M93"/>
    <mergeCell ref="N92:N93"/>
    <mergeCell ref="M106:M107"/>
    <mergeCell ref="L101:L102"/>
    <mergeCell ref="L97:L98"/>
    <mergeCell ref="L103:L104"/>
    <mergeCell ref="L107:L108"/>
    <mergeCell ref="O110:O111"/>
    <mergeCell ref="P110:P111"/>
    <mergeCell ref="O112:O113"/>
    <mergeCell ref="P112:P113"/>
    <mergeCell ref="N152:N153"/>
    <mergeCell ref="J115:J116"/>
    <mergeCell ref="K115:K116"/>
    <mergeCell ref="O114:O115"/>
    <mergeCell ref="J143:J144"/>
    <mergeCell ref="K137:K138"/>
    <mergeCell ref="C110:C111"/>
    <mergeCell ref="D110:D111"/>
    <mergeCell ref="B112:B113"/>
    <mergeCell ref="C112:C113"/>
    <mergeCell ref="D112:D113"/>
    <mergeCell ref="H106:H107"/>
    <mergeCell ref="F106:F107"/>
    <mergeCell ref="F108:F109"/>
    <mergeCell ref="E110:E111"/>
    <mergeCell ref="E112:E113"/>
    <mergeCell ref="I116:I117"/>
    <mergeCell ref="N164:N165"/>
    <mergeCell ref="N166:N167"/>
    <mergeCell ref="O136:O137"/>
    <mergeCell ref="N130:N131"/>
    <mergeCell ref="N128:N129"/>
    <mergeCell ref="O138:O139"/>
    <mergeCell ref="O134:O135"/>
    <mergeCell ref="O158:O159"/>
    <mergeCell ref="N142:N143"/>
    <mergeCell ref="L113:L114"/>
    <mergeCell ref="M120:M121"/>
    <mergeCell ref="M118:M119"/>
    <mergeCell ref="L109:L110"/>
    <mergeCell ref="L115:L116"/>
    <mergeCell ref="L139:L140"/>
    <mergeCell ref="L125:L126"/>
    <mergeCell ref="K119:K120"/>
    <mergeCell ref="K143:K144"/>
    <mergeCell ref="I142:I143"/>
    <mergeCell ref="K121:K122"/>
    <mergeCell ref="I118:I119"/>
    <mergeCell ref="K127:K128"/>
    <mergeCell ref="I130:I131"/>
    <mergeCell ref="C238:C239"/>
    <mergeCell ref="B162:B163"/>
    <mergeCell ref="B186:B187"/>
    <mergeCell ref="K222:K223"/>
    <mergeCell ref="C220:C221"/>
    <mergeCell ref="H218:H219"/>
    <mergeCell ref="H212:H213"/>
    <mergeCell ref="I218:I219"/>
    <mergeCell ref="J167:J168"/>
    <mergeCell ref="H166:H167"/>
    <mergeCell ref="H214:H215"/>
    <mergeCell ref="D207:D208"/>
    <mergeCell ref="B114:B115"/>
    <mergeCell ref="B110:B111"/>
    <mergeCell ref="J173:J174"/>
    <mergeCell ref="F190:F191"/>
    <mergeCell ref="I190:I191"/>
    <mergeCell ref="G118:G119"/>
    <mergeCell ref="J137:J138"/>
    <mergeCell ref="I128:I129"/>
    <mergeCell ref="F154:F155"/>
    <mergeCell ref="H154:H155"/>
    <mergeCell ref="E160:E161"/>
    <mergeCell ref="J155:J156"/>
    <mergeCell ref="J157:J158"/>
    <mergeCell ref="J187:J188"/>
    <mergeCell ref="L155:L156"/>
    <mergeCell ref="I154:I155"/>
    <mergeCell ref="K133:K134"/>
    <mergeCell ref="J145:J146"/>
    <mergeCell ref="K145:K146"/>
    <mergeCell ref="L145:L146"/>
    <mergeCell ref="L143:L144"/>
    <mergeCell ref="K139:K140"/>
    <mergeCell ref="J139:J140"/>
    <mergeCell ref="L137:L138"/>
    <mergeCell ref="B134:B135"/>
    <mergeCell ref="C134:C135"/>
    <mergeCell ref="D134:D135"/>
    <mergeCell ref="C136:C137"/>
    <mergeCell ref="D136:D137"/>
    <mergeCell ref="B136:B137"/>
    <mergeCell ref="B138:B139"/>
    <mergeCell ref="L133:L134"/>
    <mergeCell ref="N116:N117"/>
    <mergeCell ref="M128:M129"/>
    <mergeCell ref="M116:M117"/>
    <mergeCell ref="L121:L122"/>
    <mergeCell ref="L119:L120"/>
    <mergeCell ref="L131:L132"/>
    <mergeCell ref="N118:N119"/>
    <mergeCell ref="L127:L128"/>
    <mergeCell ref="P134:P135"/>
    <mergeCell ref="P136:P137"/>
    <mergeCell ref="N140:N141"/>
    <mergeCell ref="I140:I141"/>
    <mergeCell ref="F118:F119"/>
    <mergeCell ref="F142:F143"/>
    <mergeCell ref="F132:F133"/>
    <mergeCell ref="F128:F129"/>
    <mergeCell ref="G140:G141"/>
    <mergeCell ref="H140:H141"/>
    <mergeCell ref="H128:H129"/>
    <mergeCell ref="A158:A161"/>
    <mergeCell ref="B158:B159"/>
    <mergeCell ref="C158:C159"/>
    <mergeCell ref="D158:D159"/>
    <mergeCell ref="C160:C161"/>
    <mergeCell ref="D160:D161"/>
    <mergeCell ref="G152:G153"/>
    <mergeCell ref="F156:F157"/>
    <mergeCell ref="A134:A137"/>
    <mergeCell ref="M154:M155"/>
    <mergeCell ref="K155:K156"/>
    <mergeCell ref="L157:L158"/>
    <mergeCell ref="O160:O161"/>
    <mergeCell ref="P160:P161"/>
    <mergeCell ref="J161:J162"/>
    <mergeCell ref="O162:O163"/>
    <mergeCell ref="L161:L162"/>
    <mergeCell ref="P158:P159"/>
    <mergeCell ref="N154:N155"/>
    <mergeCell ref="K163:K164"/>
    <mergeCell ref="M164:M165"/>
    <mergeCell ref="K161:K162"/>
    <mergeCell ref="M166:M167"/>
    <mergeCell ref="K167:K168"/>
    <mergeCell ref="M168:M169"/>
    <mergeCell ref="K169:K170"/>
    <mergeCell ref="L163:L164"/>
    <mergeCell ref="M144:M145"/>
    <mergeCell ref="M142:M143"/>
    <mergeCell ref="J127:J128"/>
    <mergeCell ref="J131:J132"/>
    <mergeCell ref="K131:K132"/>
    <mergeCell ref="J133:J134"/>
    <mergeCell ref="M130:M131"/>
    <mergeCell ref="M132:M133"/>
    <mergeCell ref="M140:M141"/>
    <mergeCell ref="L41:L42"/>
    <mergeCell ref="J119:J120"/>
    <mergeCell ref="J121:J122"/>
    <mergeCell ref="K149:K150"/>
    <mergeCell ref="L149:L150"/>
    <mergeCell ref="K151:K152"/>
    <mergeCell ref="L151:L152"/>
    <mergeCell ref="J125:J126"/>
    <mergeCell ref="K125:K126"/>
    <mergeCell ref="J149:J150"/>
    <mergeCell ref="M152:M153"/>
    <mergeCell ref="I152:I153"/>
    <mergeCell ref="J151:J152"/>
    <mergeCell ref="M156:M157"/>
    <mergeCell ref="K157:K158"/>
    <mergeCell ref="G166:G167"/>
    <mergeCell ref="G164:G165"/>
    <mergeCell ref="G154:G155"/>
    <mergeCell ref="H152:H153"/>
    <mergeCell ref="H164:H165"/>
    <mergeCell ref="L19:L20"/>
    <mergeCell ref="I176:I177"/>
    <mergeCell ref="K173:K174"/>
    <mergeCell ref="L173:L174"/>
    <mergeCell ref="K175:K176"/>
    <mergeCell ref="L175:L176"/>
    <mergeCell ref="I166:I167"/>
    <mergeCell ref="L169:L170"/>
    <mergeCell ref="L37:L38"/>
    <mergeCell ref="L167:L168"/>
    <mergeCell ref="M176:M177"/>
    <mergeCell ref="N176:N177"/>
    <mergeCell ref="H178:H179"/>
    <mergeCell ref="M178:M179"/>
    <mergeCell ref="N178:N179"/>
    <mergeCell ref="K179:K180"/>
    <mergeCell ref="H176:H177"/>
    <mergeCell ref="I178:I179"/>
    <mergeCell ref="J179:J180"/>
    <mergeCell ref="M180:M181"/>
    <mergeCell ref="L179:L180"/>
    <mergeCell ref="G178:G179"/>
    <mergeCell ref="J175:J176"/>
    <mergeCell ref="G176:G177"/>
    <mergeCell ref="B184:B185"/>
    <mergeCell ref="K181:K182"/>
    <mergeCell ref="L181:L182"/>
    <mergeCell ref="C182:C183"/>
    <mergeCell ref="D182:D183"/>
    <mergeCell ref="J185:J186"/>
    <mergeCell ref="O182:O183"/>
    <mergeCell ref="P182:P183"/>
    <mergeCell ref="P184:P185"/>
    <mergeCell ref="K185:K186"/>
    <mergeCell ref="L185:L186"/>
    <mergeCell ref="O184:O185"/>
    <mergeCell ref="O186:O187"/>
    <mergeCell ref="K187:K188"/>
    <mergeCell ref="L187:L188"/>
    <mergeCell ref="M188:M189"/>
    <mergeCell ref="N190:N191"/>
    <mergeCell ref="K191:K192"/>
    <mergeCell ref="L191:L192"/>
    <mergeCell ref="G188:G189"/>
    <mergeCell ref="N188:N189"/>
    <mergeCell ref="G190:G191"/>
    <mergeCell ref="M192:M193"/>
    <mergeCell ref="J193:J194"/>
    <mergeCell ref="H188:H189"/>
    <mergeCell ref="I188:I189"/>
    <mergeCell ref="F120:F121"/>
    <mergeCell ref="J191:J192"/>
    <mergeCell ref="K193:K194"/>
    <mergeCell ref="F168:F169"/>
    <mergeCell ref="F166:F167"/>
    <mergeCell ref="E182:E183"/>
    <mergeCell ref="F188:F189"/>
    <mergeCell ref="E184:E185"/>
    <mergeCell ref="F180:F181"/>
    <mergeCell ref="J181:J182"/>
    <mergeCell ref="C222:C223"/>
    <mergeCell ref="F164:F165"/>
    <mergeCell ref="B160:B161"/>
    <mergeCell ref="E158:E159"/>
    <mergeCell ref="E136:E137"/>
    <mergeCell ref="F178:F179"/>
    <mergeCell ref="F176:F177"/>
    <mergeCell ref="C184:C185"/>
    <mergeCell ref="D184:D185"/>
    <mergeCell ref="F204:H207"/>
    <mergeCell ref="C214:C215"/>
    <mergeCell ref="B207:B208"/>
    <mergeCell ref="C207:C208"/>
    <mergeCell ref="B230:B231"/>
    <mergeCell ref="B212:B213"/>
    <mergeCell ref="B214:B215"/>
    <mergeCell ref="B228:B229"/>
    <mergeCell ref="C228:C229"/>
    <mergeCell ref="C230:C231"/>
    <mergeCell ref="B222:B223"/>
    <mergeCell ref="E134:E135"/>
    <mergeCell ref="C212:C213"/>
    <mergeCell ref="J163:J164"/>
    <mergeCell ref="I164:I165"/>
    <mergeCell ref="F152:F153"/>
    <mergeCell ref="J169:J170"/>
    <mergeCell ref="G142:G143"/>
    <mergeCell ref="D199:D200"/>
    <mergeCell ref="F199:F200"/>
    <mergeCell ref="H199:H200"/>
    <mergeCell ref="A182:A185"/>
    <mergeCell ref="B182:B183"/>
    <mergeCell ref="M190:M191"/>
    <mergeCell ref="J218:J219"/>
    <mergeCell ref="K214:K215"/>
    <mergeCell ref="A62:A65"/>
    <mergeCell ref="A122:A125"/>
    <mergeCell ref="A110:A113"/>
    <mergeCell ref="L193:L194"/>
    <mergeCell ref="H190:H191"/>
    <mergeCell ref="K212:K213"/>
    <mergeCell ref="O258:O259"/>
    <mergeCell ref="P258:P259"/>
    <mergeCell ref="H216:H217"/>
    <mergeCell ref="J216:J217"/>
    <mergeCell ref="O226:O227"/>
    <mergeCell ref="O248:O249"/>
    <mergeCell ref="J220:J221"/>
    <mergeCell ref="H222:H223"/>
    <mergeCell ref="I222:I223"/>
    <mergeCell ref="K246:K247"/>
    <mergeCell ref="H251:H252"/>
    <mergeCell ref="O256:O257"/>
    <mergeCell ref="P256:P257"/>
    <mergeCell ref="K216:K217"/>
    <mergeCell ref="K218:K219"/>
    <mergeCell ref="B238:B239"/>
    <mergeCell ref="J214:J215"/>
    <mergeCell ref="B236:B237"/>
    <mergeCell ref="C236:C237"/>
    <mergeCell ref="B220:B221"/>
    <mergeCell ref="O212:O213"/>
    <mergeCell ref="O214:O215"/>
    <mergeCell ref="O216:O217"/>
    <mergeCell ref="O218:O219"/>
    <mergeCell ref="O220:O221"/>
    <mergeCell ref="K262:K263"/>
    <mergeCell ref="J262:J263"/>
    <mergeCell ref="K260:K261"/>
    <mergeCell ref="J260:J261"/>
    <mergeCell ref="N212:N213"/>
    <mergeCell ref="N214:N215"/>
    <mergeCell ref="N216:N217"/>
    <mergeCell ref="N218:N219"/>
    <mergeCell ref="N220:N221"/>
    <mergeCell ref="N222:N223"/>
    <mergeCell ref="D1:N1"/>
    <mergeCell ref="N224:N225"/>
    <mergeCell ref="N226:N227"/>
    <mergeCell ref="N210:O211"/>
    <mergeCell ref="H210:K211"/>
    <mergeCell ref="N208:O209"/>
    <mergeCell ref="O222:O223"/>
    <mergeCell ref="O224:O225"/>
    <mergeCell ref="F192:F193"/>
    <mergeCell ref="J212:J213"/>
  </mergeCells>
  <conditionalFormatting sqref="K5:K8 K191:K194 K53:K56 K77:K80 K11:K14 K59:K62 K65:K68 J39 K35:K38 J63 K83:K86 J15 K41:K44 K23:K26 K17:K20 K71:K74 K47:K50 J87 K89:K92 K29:K32 K101:K104 K125:K128 K149:K152 K173:K176 K107:K110 K155:K158 K161:K164 J135 K131:K134 J159 K179:K182 J111 K137:K140 K119:K122 K113:K116 K167:K170 K143:K146 J183 K185:K188 K95:K98">
    <cfRule type="expression" priority="108" dxfId="1" stopIfTrue="1">
      <formula>IF(L5=L$3,TRUE,)</formula>
    </cfRule>
    <cfRule type="expression" priority="109" dxfId="0" stopIfTrue="1">
      <formula>IF(AND(ISNUMBER(L5),L5&lt;L$3),TRUE,)</formula>
    </cfRule>
  </conditionalFormatting>
  <conditionalFormatting sqref="B38:B41 M8:M11 H8:H11 H20:H23 F8:F11 F20:F23 M44:M47 D14:D17 M20:M23 M32:M35 H32:H35 H44:H47 F32:F35 F44:F47 O14:O17 D38:D41 O38:O41 F188:F191 M56:M59 H56:H59 H68:H71 F56:F59 F68:F71 M92:M95 D62:D65 M68:M71 M80:M83 H80:H83 H92:H95 F80:F83 F92:F95 O62:O65 D86:D89 O86:O89 B14:B17 B62:B65 B134:B137 M104:M107 H104:H107 H116:H119 F104:F107 M140:M143 D110:D113 M116:M119 M128:M131 H128:H131 H140:H143 F128:F131 F116:F119 O110:O113 D134:D137 O134:O137 B86:B89 M152:M155 H152:H155 H164:H167 F152:F155 F140:F143 M188:M191 D158:D161 M164:M167 M176:M179 H176:H179 H188:H191 F176:F179 F164:F167 O158:O161 D182:D185 O182:O185 B110:B113 B158:B161 B182:B185">
    <cfRule type="expression" priority="110" dxfId="1" stopIfTrue="1">
      <formula>IF(C8=C$3,TRUE,)</formula>
    </cfRule>
    <cfRule type="expression" priority="111" dxfId="0" stopIfTrue="1">
      <formula>IF(AND(ISNUMBER(C8),C8&lt;C$3),TRUE,)</formula>
    </cfRule>
  </conditionalFormatting>
  <conditionalFormatting sqref="J5:J8 J11:J14 J17:J20 J23:J26 J29:J32 J35:J38 J41:J44 J47:J50 J53:J56 J59:J62 J65:J68 J71:J74 J77:J80 J83:J86 J89:J92 J95:J98 J101:J104 J107:J110 J113:J116 J119:J122 J125:J128 J131:J134 J137:J140 J143:J146 J149:J152 J155:J158 J161:J164 J167:J170 J173:J176 J179:J182 J185:J188 J191:J194">
    <cfRule type="cellIs" priority="122" dxfId="62" operator="equal" stopIfTrue="1">
      <formula>"W.O."</formula>
    </cfRule>
    <cfRule type="expression" priority="123" dxfId="1" stopIfTrue="1">
      <formula>IF(L5=L$3,TRUE,)</formula>
    </cfRule>
    <cfRule type="expression" priority="124" dxfId="0" stopIfTrue="1">
      <formula>IF(AND(ISNUMBER(L5),L5&lt;L$3),TRUE,)</formula>
    </cfRule>
  </conditionalFormatting>
  <conditionalFormatting sqref="B212:B215 B228:B231 B252:B255 B260:B263 B268:B271 B220:B223 B236:B239 B244:B247">
    <cfRule type="expression" priority="153" dxfId="1" stopIfTrue="1">
      <formula>IF(C212=C$207,TRUE,)</formula>
    </cfRule>
    <cfRule type="expression" priority="154" dxfId="0" stopIfTrue="1">
      <formula>IF(AND(ISNUMBER(C212),C212&lt;C$207),TRUE,)</formula>
    </cfRule>
  </conditionalFormatting>
  <conditionalFormatting sqref="P256:P259">
    <cfRule type="cellIs" priority="263" dxfId="1" operator="equal" stopIfTrue="1">
      <formula>P$248</formula>
    </cfRule>
    <cfRule type="cellIs" priority="264" dxfId="0" operator="lessThan" stopIfTrue="1">
      <formula>P$248</formula>
    </cfRule>
  </conditionalFormatting>
  <conditionalFormatting sqref="O256:O259">
    <cfRule type="expression" priority="265" dxfId="1" stopIfTrue="1">
      <formula>IF(P256=P$248,TRUE,)</formula>
    </cfRule>
    <cfRule type="expression" priority="266" dxfId="0" stopIfTrue="1">
      <formula>IF(AND(ISNUMBER(P256),P256&lt;P$248),TRUE,)</formula>
    </cfRule>
  </conditionalFormatting>
  <conditionalFormatting sqref="F244:F245">
    <cfRule type="expression" priority="73" dxfId="1" stopIfTrue="1">
      <formula>$G$239=G244</formula>
    </cfRule>
  </conditionalFormatting>
  <conditionalFormatting sqref="G244:G245">
    <cfRule type="expression" priority="76" dxfId="22" stopIfTrue="1">
      <formula>G244&lt;$G$239</formula>
    </cfRule>
    <cfRule type="expression" priority="77" dxfId="1" stopIfTrue="1">
      <formula>G244=$G$239</formula>
    </cfRule>
  </conditionalFormatting>
  <conditionalFormatting sqref="F244:F245">
    <cfRule type="expression" priority="286" dxfId="22" stopIfTrue="1">
      <formula>G244&lt;$G$239</formula>
    </cfRule>
  </conditionalFormatting>
  <conditionalFormatting sqref="J252:J253">
    <cfRule type="expression" priority="47" dxfId="1" stopIfTrue="1">
      <formula>K252=$K$246</formula>
    </cfRule>
    <cfRule type="expression" priority="50" dxfId="22" stopIfTrue="1">
      <formula>K252&lt;$K$246</formula>
    </cfRule>
  </conditionalFormatting>
  <conditionalFormatting sqref="K252:K253">
    <cfRule type="expression" priority="48" dxfId="1" stopIfTrue="1">
      <formula>K252=$K$246</formula>
    </cfRule>
    <cfRule type="expression" priority="49" dxfId="22" stopIfTrue="1">
      <formula>K252&lt;$K$246</formula>
    </cfRule>
  </conditionalFormatting>
  <conditionalFormatting sqref="J254:J255">
    <cfRule type="expression" priority="45" dxfId="1" stopIfTrue="1">
      <formula>K254=$K$246</formula>
    </cfRule>
    <cfRule type="expression" priority="46" dxfId="22" stopIfTrue="1">
      <formula>K254&lt;$K$246</formula>
    </cfRule>
  </conditionalFormatting>
  <conditionalFormatting sqref="K254:K255">
    <cfRule type="expression" priority="43" dxfId="1" stopIfTrue="1">
      <formula>K254=$K$246</formula>
    </cfRule>
    <cfRule type="expression" priority="44" dxfId="22" stopIfTrue="1">
      <formula>K254&lt;$K$246</formula>
    </cfRule>
  </conditionalFormatting>
  <conditionalFormatting sqref="J260:J263">
    <cfRule type="expression" priority="41" dxfId="1" stopIfTrue="1">
      <formula>K260=$K$246</formula>
    </cfRule>
    <cfRule type="expression" priority="42" dxfId="22" stopIfTrue="1">
      <formula>K260&lt;$K$246</formula>
    </cfRule>
  </conditionalFormatting>
  <conditionalFormatting sqref="K260:K263">
    <cfRule type="expression" priority="39" dxfId="1" stopIfTrue="1">
      <formula>K260=$K$246</formula>
    </cfRule>
    <cfRule type="expression" priority="40" dxfId="22" stopIfTrue="1">
      <formula>K260&lt;$K$246</formula>
    </cfRule>
  </conditionalFormatting>
  <conditionalFormatting sqref="F246:F247">
    <cfRule type="expression" priority="35" dxfId="1" stopIfTrue="1">
      <formula>$G$239=G246</formula>
    </cfRule>
  </conditionalFormatting>
  <conditionalFormatting sqref="G246:G247">
    <cfRule type="expression" priority="36" dxfId="22" stopIfTrue="1">
      <formula>G246&lt;$G$239</formula>
    </cfRule>
    <cfRule type="expression" priority="37" dxfId="1" stopIfTrue="1">
      <formula>G246=$G$239</formula>
    </cfRule>
  </conditionalFormatting>
  <conditionalFormatting sqref="F246:F247">
    <cfRule type="expression" priority="38" dxfId="22" stopIfTrue="1">
      <formula>G246&lt;$G$239</formula>
    </cfRule>
  </conditionalFormatting>
  <conditionalFormatting sqref="F252:F255">
    <cfRule type="expression" priority="31" dxfId="1" stopIfTrue="1">
      <formula>$G$239=G252</formula>
    </cfRule>
  </conditionalFormatting>
  <conditionalFormatting sqref="G252:G255">
    <cfRule type="expression" priority="32" dxfId="22" stopIfTrue="1">
      <formula>G252&lt;$G$239</formula>
    </cfRule>
    <cfRule type="expression" priority="33" dxfId="1" stopIfTrue="1">
      <formula>G252=$G$239</formula>
    </cfRule>
  </conditionalFormatting>
  <conditionalFormatting sqref="F252:F255">
    <cfRule type="expression" priority="34" dxfId="22" stopIfTrue="1">
      <formula>G252&lt;$G$239</formula>
    </cfRule>
  </conditionalFormatting>
  <conditionalFormatting sqref="F260:F263">
    <cfRule type="expression" priority="27" dxfId="1" stopIfTrue="1">
      <formula>$G$239=G260</formula>
    </cfRule>
  </conditionalFormatting>
  <conditionalFormatting sqref="G260:G263">
    <cfRule type="expression" priority="28" dxfId="22" stopIfTrue="1">
      <formula>G260&lt;$G$239</formula>
    </cfRule>
    <cfRule type="expression" priority="29" dxfId="1" stopIfTrue="1">
      <formula>G260=$G$239</formula>
    </cfRule>
  </conditionalFormatting>
  <conditionalFormatting sqref="F260:F263">
    <cfRule type="expression" priority="30" dxfId="22" stopIfTrue="1">
      <formula>G260&lt;$G$239</formula>
    </cfRule>
  </conditionalFormatting>
  <conditionalFormatting sqref="F268:F271">
    <cfRule type="expression" priority="23" dxfId="1" stopIfTrue="1">
      <formula>$G$239=G268</formula>
    </cfRule>
  </conditionalFormatting>
  <conditionalFormatting sqref="G268:G271">
    <cfRule type="expression" priority="24" dxfId="22" stopIfTrue="1">
      <formula>G268&lt;$G$239</formula>
    </cfRule>
    <cfRule type="expression" priority="25" dxfId="1" stopIfTrue="1">
      <formula>G268=$G$239</formula>
    </cfRule>
  </conditionalFormatting>
  <conditionalFormatting sqref="F268:F271">
    <cfRule type="expression" priority="26" dxfId="22" stopIfTrue="1">
      <formula>G268&lt;$G$239</formula>
    </cfRule>
  </conditionalFormatting>
  <conditionalFormatting sqref="L5:L8">
    <cfRule type="cellIs" priority="21" dxfId="1" operator="equal" stopIfTrue="1">
      <formula>L$2</formula>
    </cfRule>
    <cfRule type="cellIs" priority="22" dxfId="0" operator="lessThan" stopIfTrue="1">
      <formula>L$2</formula>
    </cfRule>
  </conditionalFormatting>
  <conditionalFormatting sqref="L11:L14">
    <cfRule type="cellIs" priority="19" dxfId="1" operator="equal" stopIfTrue="1">
      <formula>L$2</formula>
    </cfRule>
    <cfRule type="cellIs" priority="20" dxfId="0" operator="lessThan" stopIfTrue="1">
      <formula>L$2</formula>
    </cfRule>
  </conditionalFormatting>
  <conditionalFormatting sqref="L17:L20 L23:L26 L29:L32 L35:L38">
    <cfRule type="cellIs" priority="17" dxfId="1" operator="equal" stopIfTrue="1">
      <formula>L$3</formula>
    </cfRule>
    <cfRule type="cellIs" priority="18" dxfId="0" operator="lessThan" stopIfTrue="1">
      <formula>L$3</formula>
    </cfRule>
  </conditionalFormatting>
  <conditionalFormatting sqref="L191:L194 L77:L80 L59:L62 L41:L44 L47:L50 L53:L56 L65:L68 L71:L74 L83:L86 L107:L110 L95:L98 L173:L176 L101:L104 L113:L116 L119:L122 L185:L188 L125:L128 L131:L134 L137:L140 L143:L146 L149:L152 L155:L158 L161:L164 L167:L170 L89:L92 L179:L182">
    <cfRule type="cellIs" priority="15" dxfId="1" operator="equal" stopIfTrue="1">
      <formula>L$3</formula>
    </cfRule>
    <cfRule type="cellIs" priority="16" dxfId="0" operator="lessThan" stopIfTrue="1">
      <formula>L$3</formula>
    </cfRule>
  </conditionalFormatting>
  <conditionalFormatting sqref="N44:N47 N56:N59 N20:N23 N32:N35 N80:N83 N104:N107 N8:N11 N68:N71 N140:N143 N152:N155 N116:N119 N92:N95 N128:N131 N176:N179 N164:N167 N188:N191">
    <cfRule type="cellIs" priority="13" dxfId="1" operator="equal" stopIfTrue="1">
      <formula>N$3</formula>
    </cfRule>
    <cfRule type="cellIs" priority="14" dxfId="0" operator="lessThan" stopIfTrue="1">
      <formula>N$3</formula>
    </cfRule>
  </conditionalFormatting>
  <conditionalFormatting sqref="P110:P113 P158:P161 P86:P89 P182:P185 P38:P41 P134:P137 P14:P17 P62:P65">
    <cfRule type="cellIs" priority="11" dxfId="1" operator="equal" stopIfTrue="1">
      <formula>P$3</formula>
    </cfRule>
    <cfRule type="cellIs" priority="12" dxfId="0" operator="lessThan" stopIfTrue="1">
      <formula>P$3</formula>
    </cfRule>
  </conditionalFormatting>
  <conditionalFormatting sqref="I8:I11 I32:I35 I20:I23 I188:I191 I44:I47 I56:I59 I68:I71 I80:I83 I92:I95 I104:I107 I116:I119 I128:I131 I140:I143 I152:I155 I164:I167 I176:I179">
    <cfRule type="cellIs" priority="9" dxfId="1" operator="equal" stopIfTrue="1">
      <formula>I$3</formula>
    </cfRule>
    <cfRule type="cellIs" priority="10" dxfId="0" operator="lessThan" stopIfTrue="1">
      <formula>I$3</formula>
    </cfRule>
  </conditionalFormatting>
  <conditionalFormatting sqref="G68:G71 G20:G23 G44:G47 G8:G11 G32:G35 G56:G59 G80:G83 G92:G95 G104:G107 G116:G119 G128:G131 G140:G143 G152:G155 G164:G167 G176:G179 G188:G191">
    <cfRule type="cellIs" priority="7" dxfId="1" operator="equal" stopIfTrue="1">
      <formula>G$3</formula>
    </cfRule>
    <cfRule type="cellIs" priority="8" dxfId="0" operator="lessThan" stopIfTrue="1">
      <formula>G$3</formula>
    </cfRule>
  </conditionalFormatting>
  <conditionalFormatting sqref="E14:E17 E38:E41 E62:E65 E86:E89 E134:E137 E110:E113 E158:E161 E182:E185">
    <cfRule type="cellIs" priority="5" dxfId="1" operator="equal" stopIfTrue="1">
      <formula>E$3</formula>
    </cfRule>
    <cfRule type="cellIs" priority="6" dxfId="0" operator="lessThan" stopIfTrue="1">
      <formula>E$3</formula>
    </cfRule>
  </conditionalFormatting>
  <conditionalFormatting sqref="C62:C65 C14:C17 C38:C41 C158:C161 C182:C185 C110:C113 C134:C137 C86:C89">
    <cfRule type="cellIs" priority="3" dxfId="1" operator="equal" stopIfTrue="1">
      <formula>C$3</formula>
    </cfRule>
    <cfRule type="cellIs" priority="4" dxfId="0" operator="lessThan" stopIfTrue="1">
      <formula>C$3</formula>
    </cfRule>
  </conditionalFormatting>
  <conditionalFormatting sqref="C228:C231 C212:C215 C220:C223 C236:C239 C244:C247 C252:C255 C268:C271 C260:C263">
    <cfRule type="cellIs" priority="1" dxfId="1" operator="equal" stopIfTrue="1">
      <formula>C$207</formula>
    </cfRule>
    <cfRule type="cellIs" priority="2" dxfId="0" operator="lessThan" stopIfTrue="1">
      <formula>C$207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portrait" paperSize="9" scale="53" r:id="rId3"/>
  <rowBreaks count="1" manualBreakCount="1">
    <brk id="171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AZ143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20.421875" style="0" customWidth="1"/>
    <col min="2" max="2" width="11.140625" style="0" customWidth="1"/>
    <col min="3" max="3" width="4.57421875" style="20" customWidth="1"/>
    <col min="4" max="4" width="4.140625" style="20" customWidth="1"/>
    <col min="5" max="5" width="4.421875" style="20" customWidth="1"/>
    <col min="6" max="6" width="17.28125" style="0" customWidth="1"/>
    <col min="7" max="7" width="7.140625" style="0" customWidth="1"/>
    <col min="8" max="8" width="2.7109375" style="0" customWidth="1"/>
    <col min="9" max="9" width="1.7109375" style="0" customWidth="1"/>
    <col min="10" max="11" width="2.7109375" style="0" customWidth="1"/>
    <col min="12" max="12" width="1.7109375" style="0" customWidth="1"/>
    <col min="13" max="14" width="2.7109375" style="0" customWidth="1"/>
    <col min="15" max="15" width="1.7109375" style="0" customWidth="1"/>
    <col min="16" max="17" width="2.7109375" style="0" customWidth="1"/>
    <col min="18" max="18" width="1.7109375" style="0" customWidth="1"/>
    <col min="19" max="20" width="2.7109375" style="0" customWidth="1"/>
    <col min="21" max="21" width="1.7109375" style="0" customWidth="1"/>
    <col min="22" max="23" width="2.7109375" style="0" customWidth="1"/>
    <col min="24" max="24" width="1.7109375" style="0" customWidth="1"/>
    <col min="25" max="26" width="2.7109375" style="0" customWidth="1"/>
    <col min="27" max="27" width="1.7109375" style="0" customWidth="1"/>
    <col min="28" max="29" width="2.7109375" style="0" customWidth="1"/>
    <col min="30" max="30" width="1.7109375" style="0" customWidth="1"/>
    <col min="31" max="32" width="2.7109375" style="0" customWidth="1"/>
    <col min="33" max="33" width="1.7109375" style="0" customWidth="1"/>
    <col min="34" max="35" width="2.7109375" style="0" customWidth="1"/>
    <col min="36" max="36" width="1.7109375" style="0" customWidth="1"/>
    <col min="37" max="38" width="2.7109375" style="0" customWidth="1"/>
    <col min="39" max="39" width="1.7109375" style="0" customWidth="1"/>
    <col min="40" max="41" width="2.7109375" style="0" customWidth="1"/>
    <col min="42" max="42" width="1.7109375" style="0" customWidth="1"/>
    <col min="43" max="43" width="2.7109375" style="0" customWidth="1"/>
    <col min="44" max="44" width="3.7109375" style="0" customWidth="1"/>
    <col min="45" max="45" width="1.7109375" style="0" customWidth="1"/>
    <col min="46" max="46" width="3.7109375" style="0" customWidth="1"/>
    <col min="47" max="47" width="9.7109375" style="0" customWidth="1"/>
    <col min="48" max="48" width="9.140625" style="0" customWidth="1"/>
  </cols>
  <sheetData>
    <row r="1" spans="1:7" ht="18.75">
      <c r="A1" s="24" t="s">
        <v>25</v>
      </c>
      <c r="G1" s="118" t="s">
        <v>158</v>
      </c>
    </row>
    <row r="2" ht="18">
      <c r="A2" s="24"/>
    </row>
    <row r="3" spans="1:49" ht="16.5" thickBot="1">
      <c r="A3" s="19" t="s">
        <v>15</v>
      </c>
      <c r="B3" s="19" t="s">
        <v>4</v>
      </c>
      <c r="C3" s="28" t="s">
        <v>16</v>
      </c>
      <c r="D3" s="28" t="s">
        <v>17</v>
      </c>
      <c r="E3" s="28" t="s">
        <v>16</v>
      </c>
      <c r="F3" s="19" t="s">
        <v>15</v>
      </c>
      <c r="G3" s="19" t="s">
        <v>4</v>
      </c>
      <c r="H3" s="19" t="s">
        <v>100</v>
      </c>
      <c r="I3" s="19"/>
      <c r="J3" s="19" t="s">
        <v>101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 t="s">
        <v>102</v>
      </c>
      <c r="AS3" s="19"/>
      <c r="AT3" s="19" t="s">
        <v>103</v>
      </c>
      <c r="AV3" s="19" t="s">
        <v>49</v>
      </c>
      <c r="AW3" s="19" t="s">
        <v>49</v>
      </c>
    </row>
    <row r="4" spans="1:49" ht="16.5" thickBot="1">
      <c r="A4" s="19" t="s">
        <v>115</v>
      </c>
      <c r="B4" s="19"/>
      <c r="C4" s="28"/>
      <c r="D4" s="28"/>
      <c r="E4" s="28"/>
      <c r="F4" s="19"/>
      <c r="G4" s="19"/>
      <c r="H4" s="59" t="s">
        <v>16</v>
      </c>
      <c r="I4" s="60"/>
      <c r="J4" s="61"/>
      <c r="K4" s="168" t="s">
        <v>117</v>
      </c>
      <c r="L4" s="169"/>
      <c r="M4" s="169"/>
      <c r="N4" s="169" t="s">
        <v>118</v>
      </c>
      <c r="O4" s="169"/>
      <c r="P4" s="169"/>
      <c r="Q4" s="169" t="s">
        <v>119</v>
      </c>
      <c r="R4" s="169"/>
      <c r="S4" s="169"/>
      <c r="T4" s="169" t="s">
        <v>120</v>
      </c>
      <c r="U4" s="169"/>
      <c r="V4" s="169"/>
      <c r="W4" s="169" t="s">
        <v>121</v>
      </c>
      <c r="X4" s="169"/>
      <c r="Y4" s="169"/>
      <c r="Z4" s="169" t="s">
        <v>122</v>
      </c>
      <c r="AA4" s="169"/>
      <c r="AB4" s="169"/>
      <c r="AC4" s="169" t="s">
        <v>123</v>
      </c>
      <c r="AD4" s="169"/>
      <c r="AE4" s="169"/>
      <c r="AF4" s="169" t="s">
        <v>124</v>
      </c>
      <c r="AG4" s="169"/>
      <c r="AH4" s="169"/>
      <c r="AI4" s="169" t="s">
        <v>125</v>
      </c>
      <c r="AJ4" s="169"/>
      <c r="AK4" s="169"/>
      <c r="AL4" s="169" t="s">
        <v>126</v>
      </c>
      <c r="AM4" s="169"/>
      <c r="AN4" s="169"/>
      <c r="AO4" s="169" t="s">
        <v>127</v>
      </c>
      <c r="AP4" s="169"/>
      <c r="AQ4" s="169"/>
      <c r="AR4" s="169" t="s">
        <v>128</v>
      </c>
      <c r="AS4" s="169"/>
      <c r="AT4" s="169"/>
      <c r="AV4" t="str">
        <f>A4</f>
        <v>1. kierros</v>
      </c>
      <c r="AW4" t="str">
        <f>A4</f>
        <v>1. kierros</v>
      </c>
    </row>
    <row r="5" spans="1:49" ht="15">
      <c r="A5" s="25" t="str">
        <f>'64_16 kaavio'!J5</f>
        <v>N.N.</v>
      </c>
      <c r="B5" s="23">
        <f>VLOOKUP(A5,Ilmoittautuminen!$B$3:$C$66,2,FALSE)</f>
        <v>0</v>
      </c>
      <c r="C5" s="26">
        <f>'64_16 kaavio'!L5</f>
        <v>0</v>
      </c>
      <c r="D5" s="27" t="s">
        <v>18</v>
      </c>
      <c r="E5" s="26">
        <f>'64_16 kaavio'!L7</f>
        <v>0</v>
      </c>
      <c r="F5" s="23" t="str">
        <f>'64_16 kaavio'!J7</f>
        <v>W.O.</v>
      </c>
      <c r="G5" s="23">
        <f>VLOOKUP(F5,Ilmoittautuminen!$B$3:$C$66,2,FALSE)</f>
        <v>0</v>
      </c>
      <c r="H5" s="38">
        <f>IF(OR(A5="W.O.",F5="W.O."),0,COUNTIF(K5,8)+COUNTIF(N5,8)+COUNTIF(Q5,8)+COUNTIF(T5,8)+COUNTIF(W5,8)+COUNTIF(Z5,8)+COUNTIF(AC5,8)+COUNTIF(AF5,8)+COUNTIF(AI5,8)+COUNTIF(AL5,8)+COUNTIF(AO5,8))</f>
        <v>0</v>
      </c>
      <c r="I5" s="62" t="s">
        <v>18</v>
      </c>
      <c r="J5" s="63">
        <f>IF(OR(A5="W.O.",F5="W.O."),0,COUNTIF(M5,8)+COUNTIF(P5,8)+COUNTIF(S5,8)+COUNTIF(V5,8)+COUNTIF(Y5,8)+COUNTIF(AB5,8)+COUNTIF(AE5,8)+COUNTIF(AH5,8)+COUNTIF(AK5,8)+COUNTIF(AN5,8)+COUNTIF(AQ5,8))</f>
        <v>0</v>
      </c>
      <c r="K5" s="65"/>
      <c r="L5" s="66">
        <f aca="true" t="shared" si="0" ref="L5:L22">IF(ISNUMBER(K5),"-","")</f>
      </c>
      <c r="M5" s="67"/>
      <c r="N5" s="68"/>
      <c r="O5" s="66">
        <f aca="true" t="shared" si="1" ref="O5:O22">IF(ISNUMBER(N5),"-","")</f>
      </c>
      <c r="P5" s="67"/>
      <c r="Q5" s="68"/>
      <c r="R5" s="66">
        <f aca="true" t="shared" si="2" ref="R5:R22">IF(ISNUMBER(Q5),"-","")</f>
      </c>
      <c r="S5" s="67"/>
      <c r="T5" s="68"/>
      <c r="U5" s="66">
        <f aca="true" t="shared" si="3" ref="U5:U22">IF(ISNUMBER(T5),"-","")</f>
      </c>
      <c r="V5" s="67"/>
      <c r="W5" s="68"/>
      <c r="X5" s="66">
        <f aca="true" t="shared" si="4" ref="X5:X22">IF(ISNUMBER(W5),"-","")</f>
      </c>
      <c r="Y5" s="67"/>
      <c r="Z5" s="68"/>
      <c r="AA5" s="66">
        <f aca="true" t="shared" si="5" ref="AA5:AA36">IF(ISNUMBER(Z5),"-","")</f>
      </c>
      <c r="AB5" s="67"/>
      <c r="AC5" s="68"/>
      <c r="AD5" s="66">
        <f aca="true" t="shared" si="6" ref="AD5:AD36">IF(ISNUMBER(AC5),"-","")</f>
      </c>
      <c r="AE5" s="67"/>
      <c r="AF5" s="68"/>
      <c r="AG5" s="66">
        <f aca="true" t="shared" si="7" ref="AG5:AG36">IF(ISNUMBER(AF5),"-","")</f>
      </c>
      <c r="AH5" s="67"/>
      <c r="AI5" s="68"/>
      <c r="AJ5" s="66">
        <f aca="true" t="shared" si="8" ref="AJ5:AJ36">IF(ISNUMBER(AI5),"-","")</f>
      </c>
      <c r="AK5" s="67"/>
      <c r="AL5" s="68"/>
      <c r="AM5" s="66">
        <f aca="true" t="shared" si="9" ref="AM5:AM36">IF(ISNUMBER(AL5),"-","")</f>
      </c>
      <c r="AN5" s="67"/>
      <c r="AO5" s="66"/>
      <c r="AP5" s="69">
        <f aca="true" t="shared" si="10" ref="AP5:AP36">IF(ISNUMBER(AO5),"-","")</f>
      </c>
      <c r="AQ5" s="66"/>
      <c r="AR5" s="68">
        <f>SUM(K5+N5+Q5+T5+W5+Z5+AC5+AF5+AI5+AL5+AO5)</f>
        <v>0</v>
      </c>
      <c r="AS5" s="66" t="str">
        <f aca="true" t="shared" si="11" ref="AS5:AS36">IF(ISNUMBER(AR5),"-","")</f>
        <v>-</v>
      </c>
      <c r="AT5" s="67">
        <f>(M5+P5+S5+V5+Y5+AB5+AE5+AH5+AK5+AN5+AQ5)</f>
        <v>0</v>
      </c>
      <c r="AV5" t="str">
        <f>CONCATENATE(A5," ",B5," - ",F5," ",G5,"  (",C5,"-",E5,") ",K5,L5,M5,"  ",N5,O5,P5,"  ",Q5,R5,S5,"  ",T5,U5,V5,"  ",W5,X5)</f>
        <v>N.N. 0 - W.O. 0  (0-0)         </v>
      </c>
      <c r="AW5" t="str">
        <f>CONCATENATE(AV5,Y5,"  ",Z5,AA5,AB5,"  ",AC5,AD5,AE5,"  ",AF5,AG5,AH5,"  ",AI5,AJ5,AK5,"  ",AL5,AM5,AN5,"  ",AO5,AP5,AQ5,"; ",AR5,"-",AT5)</f>
        <v>N.N. 0 - W.O. 0  (0-0)                     ; 0-0</v>
      </c>
    </row>
    <row r="6" spans="1:49" ht="15">
      <c r="A6" s="25" t="str">
        <f>'64_16 kaavio'!J11</f>
        <v>W.O.</v>
      </c>
      <c r="B6" s="23">
        <f>VLOOKUP(A6,Ilmoittautuminen!$B$3:$C$66,2,FALSE)</f>
        <v>0</v>
      </c>
      <c r="C6" s="26">
        <f>'64_16 kaavio'!L11</f>
        <v>0</v>
      </c>
      <c r="D6" s="27" t="s">
        <v>18</v>
      </c>
      <c r="E6" s="26">
        <f>'64_16 kaavio'!L13</f>
        <v>0</v>
      </c>
      <c r="F6" s="23" t="str">
        <f>'64_16 kaavio'!J13</f>
        <v>W.O.</v>
      </c>
      <c r="G6" s="23">
        <f>VLOOKUP(F6,Ilmoittautuminen!$B$3:$C$66,2,FALSE)</f>
        <v>0</v>
      </c>
      <c r="H6" s="38">
        <f>IF(OR(A6="W.O.",F6="W.O."),0,COUNTIF(K6,8)+COUNTIF(N6,8)+COUNTIF(Q6,8)+COUNTIF(T6,8)+COUNTIF(W6,8)+COUNTIF(Z6,8)+COUNTIF(AC6,8)+COUNTIF(AF6,8)+COUNTIF(AI6,8)+COUNTIF(AL6,8)+COUNTIF(AO6,8))</f>
        <v>0</v>
      </c>
      <c r="I6" s="64" t="s">
        <v>18</v>
      </c>
      <c r="J6" s="63">
        <f>IF(OR(A6="W.O.",F6="W.O."),0,COUNTIF(M6,8)+COUNTIF(P6,8)+COUNTIF(S6,8)+COUNTIF(V6,8)+COUNTIF(Y6,8)+COUNTIF(AB6,8)+COUNTIF(AE6,8)+COUNTIF(AH6,8)+COUNTIF(AK6,8)+COUNTIF(AN6,8)+COUNTIF(AQ6,8))</f>
        <v>0</v>
      </c>
      <c r="K6" s="70"/>
      <c r="L6" s="71">
        <f t="shared" si="0"/>
      </c>
      <c r="M6" s="72"/>
      <c r="N6" s="42"/>
      <c r="O6" s="71">
        <f t="shared" si="1"/>
      </c>
      <c r="P6" s="72"/>
      <c r="Q6" s="42"/>
      <c r="R6" s="71">
        <f t="shared" si="2"/>
      </c>
      <c r="S6" s="72"/>
      <c r="T6" s="42"/>
      <c r="U6" s="71">
        <f t="shared" si="3"/>
      </c>
      <c r="V6" s="72"/>
      <c r="W6" s="42"/>
      <c r="X6" s="71">
        <f t="shared" si="4"/>
      </c>
      <c r="Y6" s="72"/>
      <c r="Z6" s="42"/>
      <c r="AA6" s="71">
        <f>IF(ISNUMBER(Z6),"-","")</f>
      </c>
      <c r="AB6" s="72"/>
      <c r="AC6" s="42"/>
      <c r="AD6" s="71">
        <f t="shared" si="6"/>
      </c>
      <c r="AE6" s="72"/>
      <c r="AF6" s="42"/>
      <c r="AG6" s="71">
        <f t="shared" si="7"/>
      </c>
      <c r="AH6" s="72"/>
      <c r="AI6" s="42"/>
      <c r="AJ6" s="71">
        <f t="shared" si="8"/>
      </c>
      <c r="AK6" s="72"/>
      <c r="AL6" s="42"/>
      <c r="AM6" s="71">
        <f t="shared" si="9"/>
      </c>
      <c r="AN6" s="72"/>
      <c r="AO6" s="71"/>
      <c r="AP6" s="43">
        <f t="shared" si="10"/>
      </c>
      <c r="AQ6" s="71"/>
      <c r="AR6" s="42">
        <f>SUM(K6+N6+Q6+T6+W6+Z6+AC6+AF6+AI6+AL6+AO6)</f>
        <v>0</v>
      </c>
      <c r="AS6" s="71" t="str">
        <f t="shared" si="11"/>
        <v>-</v>
      </c>
      <c r="AT6" s="72">
        <f>SUM(M6+P6+S6+V6+Y6+AB6+AE6+AH6+AK6+AN6+AQ6)</f>
        <v>0</v>
      </c>
      <c r="AV6" t="str">
        <f aca="true" t="shared" si="12" ref="AV6:AV36">CONCATENATE(A6," ",B6," - ",F6," ",G6,"  (",C6,"-",E6,") ",K6,L6,M6,"  ",N6,O6,P6,"  ",Q6,R6,S6,"  ",T6,U6,V6,"  ",W6,X6)</f>
        <v>W.O. 0 - W.O. 0  (0-0)         </v>
      </c>
      <c r="AW6" t="str">
        <f aca="true" t="shared" si="13" ref="AW6:AW20">CONCATENATE(AV6,Y6,"  ",Z6,AA6,AB6,"  ",AC6,AD6,AE6,"  ",AF6,AG6,AH6,"  ",AI6,AJ6,AK6,"  ",AL6,AM6,AN6,"  ",AO6,AP6,AQ6,"; ",AR6,"-",AT6)</f>
        <v>W.O. 0 - W.O. 0  (0-0)                     ; 0-0</v>
      </c>
    </row>
    <row r="7" spans="1:49" ht="15">
      <c r="A7" s="25" t="str">
        <f>'64_16 kaavio'!J17</f>
        <v>W.O.</v>
      </c>
      <c r="B7" s="23">
        <f>VLOOKUP(A7,Ilmoittautuminen!$B$3:$C$66,2,FALSE)</f>
        <v>0</v>
      </c>
      <c r="C7" s="26">
        <f>'64_16 kaavio'!L17</f>
        <v>0</v>
      </c>
      <c r="D7" s="27" t="s">
        <v>18</v>
      </c>
      <c r="E7" s="26">
        <f>'64_16 kaavio'!L19</f>
        <v>0</v>
      </c>
      <c r="F7" s="23" t="str">
        <f>'64_16 kaavio'!J19</f>
        <v>W.O.</v>
      </c>
      <c r="G7" s="23">
        <f>VLOOKUP(F7,Ilmoittautuminen!$B$3:$C$66,2,FALSE)</f>
        <v>0</v>
      </c>
      <c r="H7" s="38">
        <f aca="true" t="shared" si="14" ref="H7:H36">IF(OR(A7="W.O.",F7="W.O."),0,COUNTIF(K7,8)+COUNTIF(N7,8)+COUNTIF(Q7,8)+COUNTIF(T7,8)+COUNTIF(W7,8)+COUNTIF(Z7,8)+COUNTIF(AC7,8)+COUNTIF(AF7,8)+COUNTIF(AI7,8)+COUNTIF(AL7,8)+COUNTIF(AO7,8))</f>
        <v>0</v>
      </c>
      <c r="I7" s="64" t="s">
        <v>18</v>
      </c>
      <c r="J7" s="63">
        <f aca="true" t="shared" si="15" ref="J7:J36">IF(OR(A7="W.O.",F7="W.O."),0,COUNTIF(M7,8)+COUNTIF(P7,8)+COUNTIF(S7,8)+COUNTIF(V7,8)+COUNTIF(Y7,8)+COUNTIF(AB7,8)+COUNTIF(AE7,8)+COUNTIF(AH7,8)+COUNTIF(AK7,8)+COUNTIF(AN7,8)+COUNTIF(AQ7,8))</f>
        <v>0</v>
      </c>
      <c r="K7" s="70"/>
      <c r="L7" s="71">
        <f t="shared" si="0"/>
      </c>
      <c r="M7" s="72"/>
      <c r="N7" s="42"/>
      <c r="O7" s="71">
        <f t="shared" si="1"/>
      </c>
      <c r="P7" s="72"/>
      <c r="Q7" s="42"/>
      <c r="R7" s="71">
        <f t="shared" si="2"/>
      </c>
      <c r="S7" s="72"/>
      <c r="T7" s="42"/>
      <c r="U7" s="71">
        <f t="shared" si="3"/>
      </c>
      <c r="V7" s="72"/>
      <c r="W7" s="42"/>
      <c r="X7" s="71">
        <f t="shared" si="4"/>
      </c>
      <c r="Y7" s="72"/>
      <c r="Z7" s="42"/>
      <c r="AA7" s="71">
        <f>IF(ISNUMBER(Z7),"-","")</f>
      </c>
      <c r="AB7" s="72"/>
      <c r="AC7" s="42"/>
      <c r="AD7" s="71">
        <f>IF(ISNUMBER(AC7),"-","")</f>
      </c>
      <c r="AE7" s="72"/>
      <c r="AF7" s="42"/>
      <c r="AG7" s="71">
        <f t="shared" si="7"/>
      </c>
      <c r="AH7" s="72"/>
      <c r="AI7" s="42"/>
      <c r="AJ7" s="71">
        <f t="shared" si="8"/>
      </c>
      <c r="AK7" s="72"/>
      <c r="AL7" s="42"/>
      <c r="AM7" s="71">
        <f t="shared" si="9"/>
      </c>
      <c r="AN7" s="72"/>
      <c r="AO7" s="71"/>
      <c r="AP7" s="43">
        <f t="shared" si="10"/>
      </c>
      <c r="AQ7" s="71"/>
      <c r="AR7" s="42">
        <f aca="true" t="shared" si="16" ref="AR7:AR36">SUM(K7+N7+Q7+T7+W7+Z7+AC7+AF7+AI7+AL7+AO7)</f>
        <v>0</v>
      </c>
      <c r="AS7" s="71" t="str">
        <f t="shared" si="11"/>
        <v>-</v>
      </c>
      <c r="AT7" s="72">
        <f aca="true" t="shared" si="17" ref="AT7:AT36">SUM(M7+P7+S7+V7+Y7+AB7+AE7+AH7+AK7+AN7+AQ7)</f>
        <v>0</v>
      </c>
      <c r="AV7" t="str">
        <f t="shared" si="12"/>
        <v>W.O. 0 - W.O. 0  (0-0)         </v>
      </c>
      <c r="AW7" t="str">
        <f t="shared" si="13"/>
        <v>W.O. 0 - W.O. 0  (0-0)                     ; 0-0</v>
      </c>
    </row>
    <row r="8" spans="1:49" ht="15">
      <c r="A8" s="25" t="str">
        <f>'64_16 kaavio'!J23</f>
        <v>W.O.</v>
      </c>
      <c r="B8" s="23">
        <f>VLOOKUP(A8,Ilmoittautuminen!$B$3:$C$66,2,FALSE)</f>
        <v>0</v>
      </c>
      <c r="C8" s="26">
        <f>'64_16 kaavio'!L23</f>
        <v>0</v>
      </c>
      <c r="D8" s="27" t="s">
        <v>18</v>
      </c>
      <c r="E8" s="26">
        <f>'64_16 kaavio'!L25</f>
        <v>0</v>
      </c>
      <c r="F8" s="23" t="str">
        <f>'64_16 kaavio'!J25</f>
        <v>W.O.</v>
      </c>
      <c r="G8" s="23">
        <f>VLOOKUP(F8,Ilmoittautuminen!$B$3:$C$66,2,FALSE)</f>
        <v>0</v>
      </c>
      <c r="H8" s="38">
        <f t="shared" si="14"/>
        <v>0</v>
      </c>
      <c r="I8" s="64" t="s">
        <v>18</v>
      </c>
      <c r="J8" s="63">
        <f t="shared" si="15"/>
        <v>0</v>
      </c>
      <c r="K8" s="70"/>
      <c r="L8" s="71">
        <f t="shared" si="0"/>
      </c>
      <c r="M8" s="72"/>
      <c r="N8" s="42"/>
      <c r="O8" s="71">
        <f t="shared" si="1"/>
      </c>
      <c r="P8" s="72"/>
      <c r="Q8" s="42"/>
      <c r="R8" s="71">
        <f t="shared" si="2"/>
      </c>
      <c r="S8" s="72"/>
      <c r="T8" s="42"/>
      <c r="U8" s="71">
        <f t="shared" si="3"/>
      </c>
      <c r="V8" s="72"/>
      <c r="W8" s="42"/>
      <c r="X8" s="71">
        <f t="shared" si="4"/>
      </c>
      <c r="Y8" s="72"/>
      <c r="Z8" s="42"/>
      <c r="AA8" s="71">
        <f t="shared" si="5"/>
      </c>
      <c r="AB8" s="72"/>
      <c r="AC8" s="42"/>
      <c r="AD8" s="71">
        <f t="shared" si="6"/>
      </c>
      <c r="AE8" s="72"/>
      <c r="AF8" s="42"/>
      <c r="AG8" s="71">
        <f t="shared" si="7"/>
      </c>
      <c r="AH8" s="72"/>
      <c r="AI8" s="42"/>
      <c r="AJ8" s="71">
        <f t="shared" si="8"/>
      </c>
      <c r="AK8" s="72"/>
      <c r="AL8" s="42"/>
      <c r="AM8" s="71">
        <f t="shared" si="9"/>
      </c>
      <c r="AN8" s="72"/>
      <c r="AO8" s="71"/>
      <c r="AP8" s="43">
        <f t="shared" si="10"/>
      </c>
      <c r="AQ8" s="71"/>
      <c r="AR8" s="42">
        <f t="shared" si="16"/>
        <v>0</v>
      </c>
      <c r="AS8" s="71" t="str">
        <f t="shared" si="11"/>
        <v>-</v>
      </c>
      <c r="AT8" s="72">
        <f t="shared" si="17"/>
        <v>0</v>
      </c>
      <c r="AV8" t="str">
        <f t="shared" si="12"/>
        <v>W.O. 0 - W.O. 0  (0-0)         </v>
      </c>
      <c r="AW8" t="str">
        <f t="shared" si="13"/>
        <v>W.O. 0 - W.O. 0  (0-0)                     ; 0-0</v>
      </c>
    </row>
    <row r="9" spans="1:49" ht="15">
      <c r="A9" s="25" t="str">
        <f>'64_16 kaavio'!J29</f>
        <v>W.O.</v>
      </c>
      <c r="B9" s="23">
        <f>VLOOKUP(A9,Ilmoittautuminen!$B$3:$C$66,2,FALSE)</f>
        <v>0</v>
      </c>
      <c r="C9" s="26">
        <f>'64_16 kaavio'!L29</f>
        <v>0</v>
      </c>
      <c r="D9" s="27" t="s">
        <v>18</v>
      </c>
      <c r="E9" s="26">
        <f>'64_16 kaavio'!L31</f>
        <v>0</v>
      </c>
      <c r="F9" s="23" t="str">
        <f>'64_16 kaavio'!J31</f>
        <v>W.O.</v>
      </c>
      <c r="G9" s="23">
        <f>VLOOKUP(F9,Ilmoittautuminen!$B$3:$C$66,2,FALSE)</f>
        <v>0</v>
      </c>
      <c r="H9" s="38">
        <f t="shared" si="14"/>
        <v>0</v>
      </c>
      <c r="I9" s="64" t="s">
        <v>18</v>
      </c>
      <c r="J9" s="63">
        <f t="shared" si="15"/>
        <v>0</v>
      </c>
      <c r="K9" s="70"/>
      <c r="L9" s="71">
        <f t="shared" si="0"/>
      </c>
      <c r="M9" s="72"/>
      <c r="N9" s="42"/>
      <c r="O9" s="71">
        <f t="shared" si="1"/>
      </c>
      <c r="P9" s="72"/>
      <c r="Q9" s="42"/>
      <c r="R9" s="71">
        <f t="shared" si="2"/>
      </c>
      <c r="S9" s="72"/>
      <c r="T9" s="42"/>
      <c r="U9" s="71">
        <f t="shared" si="3"/>
      </c>
      <c r="V9" s="72"/>
      <c r="W9" s="42"/>
      <c r="X9" s="71">
        <f t="shared" si="4"/>
      </c>
      <c r="Y9" s="72"/>
      <c r="Z9" s="42"/>
      <c r="AA9" s="71">
        <f t="shared" si="5"/>
      </c>
      <c r="AB9" s="72"/>
      <c r="AC9" s="42"/>
      <c r="AD9" s="71">
        <f t="shared" si="6"/>
      </c>
      <c r="AE9" s="72"/>
      <c r="AF9" s="42"/>
      <c r="AG9" s="71">
        <f t="shared" si="7"/>
      </c>
      <c r="AH9" s="72"/>
      <c r="AI9" s="42"/>
      <c r="AJ9" s="71">
        <f t="shared" si="8"/>
      </c>
      <c r="AK9" s="72"/>
      <c r="AL9" s="42"/>
      <c r="AM9" s="71">
        <f t="shared" si="9"/>
      </c>
      <c r="AN9" s="72"/>
      <c r="AO9" s="71"/>
      <c r="AP9" s="43">
        <f t="shared" si="10"/>
      </c>
      <c r="AQ9" s="71"/>
      <c r="AR9" s="42">
        <f t="shared" si="16"/>
        <v>0</v>
      </c>
      <c r="AS9" s="71" t="str">
        <f t="shared" si="11"/>
        <v>-</v>
      </c>
      <c r="AT9" s="72">
        <f t="shared" si="17"/>
        <v>0</v>
      </c>
      <c r="AV9" t="str">
        <f t="shared" si="12"/>
        <v>W.O. 0 - W.O. 0  (0-0)         </v>
      </c>
      <c r="AW9" t="str">
        <f t="shared" si="13"/>
        <v>W.O. 0 - W.O. 0  (0-0)                     ; 0-0</v>
      </c>
    </row>
    <row r="10" spans="1:49" ht="15">
      <c r="A10" s="25" t="str">
        <f>'64_16 kaavio'!J35</f>
        <v>W.O.</v>
      </c>
      <c r="B10" s="23">
        <f>VLOOKUP(A10,Ilmoittautuminen!$B$3:$C$66,2,FALSE)</f>
        <v>0</v>
      </c>
      <c r="C10" s="26">
        <f>'64_16 kaavio'!L35</f>
        <v>0</v>
      </c>
      <c r="D10" s="27" t="s">
        <v>18</v>
      </c>
      <c r="E10" s="26">
        <f>'64_16 kaavio'!L37</f>
        <v>0</v>
      </c>
      <c r="F10" s="23" t="str">
        <f>'64_16 kaavio'!J37</f>
        <v>W.O.</v>
      </c>
      <c r="G10" s="23">
        <f>VLOOKUP(F10,Ilmoittautuminen!$B$3:$C$66,2,FALSE)</f>
        <v>0</v>
      </c>
      <c r="H10" s="38">
        <f t="shared" si="14"/>
        <v>0</v>
      </c>
      <c r="I10" s="64" t="s">
        <v>18</v>
      </c>
      <c r="J10" s="63">
        <f t="shared" si="15"/>
        <v>0</v>
      </c>
      <c r="K10" s="70"/>
      <c r="L10" s="71">
        <f t="shared" si="0"/>
      </c>
      <c r="M10" s="72"/>
      <c r="N10" s="42"/>
      <c r="O10" s="71">
        <f t="shared" si="1"/>
      </c>
      <c r="P10" s="72"/>
      <c r="Q10" s="42"/>
      <c r="R10" s="71">
        <f t="shared" si="2"/>
      </c>
      <c r="S10" s="72"/>
      <c r="T10" s="42"/>
      <c r="U10" s="71">
        <f t="shared" si="3"/>
      </c>
      <c r="V10" s="72"/>
      <c r="W10" s="42"/>
      <c r="X10" s="71">
        <f t="shared" si="4"/>
      </c>
      <c r="Y10" s="72"/>
      <c r="Z10" s="42"/>
      <c r="AA10" s="71">
        <f>IF(ISNUMBER(Z10),"-","")</f>
      </c>
      <c r="AB10" s="72"/>
      <c r="AC10" s="42"/>
      <c r="AD10" s="71">
        <f t="shared" si="6"/>
      </c>
      <c r="AE10" s="72"/>
      <c r="AF10" s="42"/>
      <c r="AG10" s="71">
        <f t="shared" si="7"/>
      </c>
      <c r="AH10" s="72"/>
      <c r="AI10" s="42"/>
      <c r="AJ10" s="71">
        <f t="shared" si="8"/>
      </c>
      <c r="AK10" s="72"/>
      <c r="AL10" s="42"/>
      <c r="AM10" s="71">
        <f t="shared" si="9"/>
      </c>
      <c r="AN10" s="72"/>
      <c r="AO10" s="71"/>
      <c r="AP10" s="43">
        <f t="shared" si="10"/>
      </c>
      <c r="AQ10" s="71"/>
      <c r="AR10" s="42">
        <f t="shared" si="16"/>
        <v>0</v>
      </c>
      <c r="AS10" s="71" t="str">
        <f t="shared" si="11"/>
        <v>-</v>
      </c>
      <c r="AT10" s="72">
        <f t="shared" si="17"/>
        <v>0</v>
      </c>
      <c r="AV10" t="str">
        <f t="shared" si="12"/>
        <v>W.O. 0 - W.O. 0  (0-0)         </v>
      </c>
      <c r="AW10" t="str">
        <f t="shared" si="13"/>
        <v>W.O. 0 - W.O. 0  (0-0)                     ; 0-0</v>
      </c>
    </row>
    <row r="11" spans="1:49" ht="15">
      <c r="A11" s="25" t="str">
        <f>'64_16 kaavio'!J41</f>
        <v>W.O.</v>
      </c>
      <c r="B11" s="23">
        <f>VLOOKUP(A11,Ilmoittautuminen!$B$3:$C$66,2,FALSE)</f>
        <v>0</v>
      </c>
      <c r="C11" s="26">
        <f>'64_16 kaavio'!L41</f>
        <v>0</v>
      </c>
      <c r="D11" s="27" t="s">
        <v>18</v>
      </c>
      <c r="E11" s="26">
        <f>'64_16 kaavio'!L43</f>
        <v>0</v>
      </c>
      <c r="F11" s="23" t="str">
        <f>'64_16 kaavio'!J43</f>
        <v>W.O.</v>
      </c>
      <c r="G11" s="23">
        <f>VLOOKUP(F11,Ilmoittautuminen!$B$3:$C$66,2,FALSE)</f>
        <v>0</v>
      </c>
      <c r="H11" s="38">
        <f t="shared" si="14"/>
        <v>0</v>
      </c>
      <c r="I11" s="64" t="s">
        <v>18</v>
      </c>
      <c r="J11" s="63">
        <f t="shared" si="15"/>
        <v>0</v>
      </c>
      <c r="K11" s="70"/>
      <c r="L11" s="71">
        <f t="shared" si="0"/>
      </c>
      <c r="M11" s="72"/>
      <c r="N11" s="42"/>
      <c r="O11" s="71">
        <f t="shared" si="1"/>
      </c>
      <c r="P11" s="72"/>
      <c r="Q11" s="42"/>
      <c r="R11" s="71">
        <f t="shared" si="2"/>
      </c>
      <c r="S11" s="72"/>
      <c r="T11" s="42"/>
      <c r="U11" s="71">
        <f t="shared" si="3"/>
      </c>
      <c r="V11" s="72"/>
      <c r="W11" s="42"/>
      <c r="X11" s="71">
        <f t="shared" si="4"/>
      </c>
      <c r="Y11" s="72"/>
      <c r="Z11" s="42"/>
      <c r="AA11" s="71">
        <f>IF(ISNUMBER(Z11),"-","")</f>
      </c>
      <c r="AB11" s="72"/>
      <c r="AC11" s="42"/>
      <c r="AD11" s="71">
        <f t="shared" si="6"/>
      </c>
      <c r="AE11" s="72"/>
      <c r="AF11" s="42"/>
      <c r="AG11" s="71">
        <f t="shared" si="7"/>
      </c>
      <c r="AH11" s="72"/>
      <c r="AI11" s="42"/>
      <c r="AJ11" s="71">
        <f t="shared" si="8"/>
      </c>
      <c r="AK11" s="72"/>
      <c r="AL11" s="42"/>
      <c r="AM11" s="71">
        <f t="shared" si="9"/>
      </c>
      <c r="AN11" s="72"/>
      <c r="AO11" s="71"/>
      <c r="AP11" s="43">
        <f t="shared" si="10"/>
      </c>
      <c r="AQ11" s="71"/>
      <c r="AR11" s="42">
        <f t="shared" si="16"/>
        <v>0</v>
      </c>
      <c r="AS11" s="71" t="str">
        <f t="shared" si="11"/>
        <v>-</v>
      </c>
      <c r="AT11" s="72">
        <f t="shared" si="17"/>
        <v>0</v>
      </c>
      <c r="AV11" t="str">
        <f t="shared" si="12"/>
        <v>W.O. 0 - W.O. 0  (0-0)         </v>
      </c>
      <c r="AW11" t="str">
        <f t="shared" si="13"/>
        <v>W.O. 0 - W.O. 0  (0-0)                     ; 0-0</v>
      </c>
    </row>
    <row r="12" spans="1:49" ht="15">
      <c r="A12" s="25" t="str">
        <f>'64_16 kaavio'!J47</f>
        <v>W.O.</v>
      </c>
      <c r="B12" s="23">
        <f>VLOOKUP(A12,Ilmoittautuminen!$B$3:$C$66,2,FALSE)</f>
        <v>0</v>
      </c>
      <c r="C12" s="26">
        <f>'64_16 kaavio'!L47</f>
        <v>0</v>
      </c>
      <c r="D12" s="27" t="s">
        <v>18</v>
      </c>
      <c r="E12" s="26">
        <f>'64_16 kaavio'!L49</f>
        <v>0</v>
      </c>
      <c r="F12" s="23" t="str">
        <f>'64_16 kaavio'!J49</f>
        <v>W.O.</v>
      </c>
      <c r="G12" s="23">
        <f>VLOOKUP(F12,Ilmoittautuminen!$B$3:$C$66,2,FALSE)</f>
        <v>0</v>
      </c>
      <c r="H12" s="38">
        <f t="shared" si="14"/>
        <v>0</v>
      </c>
      <c r="I12" s="64" t="s">
        <v>18</v>
      </c>
      <c r="J12" s="63">
        <f t="shared" si="15"/>
        <v>0</v>
      </c>
      <c r="K12" s="70"/>
      <c r="L12" s="71">
        <f t="shared" si="0"/>
      </c>
      <c r="M12" s="72"/>
      <c r="N12" s="42"/>
      <c r="O12" s="71">
        <f t="shared" si="1"/>
      </c>
      <c r="P12" s="72"/>
      <c r="Q12" s="42"/>
      <c r="R12" s="71">
        <f t="shared" si="2"/>
      </c>
      <c r="S12" s="72"/>
      <c r="T12" s="42"/>
      <c r="U12" s="71">
        <f t="shared" si="3"/>
      </c>
      <c r="V12" s="72"/>
      <c r="W12" s="42"/>
      <c r="X12" s="71">
        <f t="shared" si="4"/>
      </c>
      <c r="Y12" s="72"/>
      <c r="Z12" s="42"/>
      <c r="AA12" s="71">
        <f t="shared" si="5"/>
      </c>
      <c r="AB12" s="72"/>
      <c r="AC12" s="42"/>
      <c r="AD12" s="71">
        <f t="shared" si="6"/>
      </c>
      <c r="AE12" s="72"/>
      <c r="AF12" s="42"/>
      <c r="AG12" s="71">
        <f t="shared" si="7"/>
      </c>
      <c r="AH12" s="72"/>
      <c r="AI12" s="42"/>
      <c r="AJ12" s="71">
        <f t="shared" si="8"/>
      </c>
      <c r="AK12" s="72"/>
      <c r="AL12" s="42"/>
      <c r="AM12" s="71">
        <f t="shared" si="9"/>
      </c>
      <c r="AN12" s="72"/>
      <c r="AO12" s="71"/>
      <c r="AP12" s="43">
        <f t="shared" si="10"/>
      </c>
      <c r="AQ12" s="71"/>
      <c r="AR12" s="42">
        <f t="shared" si="16"/>
        <v>0</v>
      </c>
      <c r="AS12" s="71" t="str">
        <f t="shared" si="11"/>
        <v>-</v>
      </c>
      <c r="AT12" s="72">
        <f t="shared" si="17"/>
        <v>0</v>
      </c>
      <c r="AV12" t="str">
        <f t="shared" si="12"/>
        <v>W.O. 0 - W.O. 0  (0-0)         </v>
      </c>
      <c r="AW12" t="str">
        <f t="shared" si="13"/>
        <v>W.O. 0 - W.O. 0  (0-0)                     ; 0-0</v>
      </c>
    </row>
    <row r="13" spans="1:49" ht="15">
      <c r="A13" s="25" t="str">
        <f>'64_16 kaavio'!J53</f>
        <v>W.O.</v>
      </c>
      <c r="B13" s="23">
        <f>VLOOKUP(A13,Ilmoittautuminen!$B$3:$C$66,2,FALSE)</f>
        <v>0</v>
      </c>
      <c r="C13" s="26">
        <f>'64_16 kaavio'!L53</f>
        <v>0</v>
      </c>
      <c r="D13" s="27" t="s">
        <v>18</v>
      </c>
      <c r="E13" s="26">
        <f>'64_16 kaavio'!L55</f>
        <v>0</v>
      </c>
      <c r="F13" s="23" t="str">
        <f>'64_16 kaavio'!J55</f>
        <v>W.O.</v>
      </c>
      <c r="G13" s="23">
        <f>VLOOKUP(F13,Ilmoittautuminen!$B$3:$C$66,2,FALSE)</f>
        <v>0</v>
      </c>
      <c r="H13" s="38">
        <f t="shared" si="14"/>
        <v>0</v>
      </c>
      <c r="I13" s="64" t="s">
        <v>18</v>
      </c>
      <c r="J13" s="63">
        <f t="shared" si="15"/>
        <v>0</v>
      </c>
      <c r="K13" s="70"/>
      <c r="L13" s="71">
        <f t="shared" si="0"/>
      </c>
      <c r="M13" s="72"/>
      <c r="N13" s="42"/>
      <c r="O13" s="71">
        <f t="shared" si="1"/>
      </c>
      <c r="P13" s="72"/>
      <c r="Q13" s="42"/>
      <c r="R13" s="71">
        <f t="shared" si="2"/>
      </c>
      <c r="S13" s="72"/>
      <c r="T13" s="42"/>
      <c r="U13" s="71">
        <f t="shared" si="3"/>
      </c>
      <c r="V13" s="72"/>
      <c r="W13" s="42"/>
      <c r="X13" s="71">
        <f t="shared" si="4"/>
      </c>
      <c r="Y13" s="72"/>
      <c r="Z13" s="42"/>
      <c r="AA13" s="71">
        <f t="shared" si="5"/>
      </c>
      <c r="AB13" s="72"/>
      <c r="AC13" s="42"/>
      <c r="AD13" s="71">
        <f t="shared" si="6"/>
      </c>
      <c r="AE13" s="72"/>
      <c r="AF13" s="42"/>
      <c r="AG13" s="71">
        <f t="shared" si="7"/>
      </c>
      <c r="AH13" s="72"/>
      <c r="AI13" s="42"/>
      <c r="AJ13" s="71">
        <f t="shared" si="8"/>
      </c>
      <c r="AK13" s="72"/>
      <c r="AL13" s="42"/>
      <c r="AM13" s="71">
        <f t="shared" si="9"/>
      </c>
      <c r="AN13" s="72"/>
      <c r="AO13" s="71"/>
      <c r="AP13" s="43">
        <f t="shared" si="10"/>
      </c>
      <c r="AQ13" s="71"/>
      <c r="AR13" s="42">
        <f t="shared" si="16"/>
        <v>0</v>
      </c>
      <c r="AS13" s="71" t="str">
        <f t="shared" si="11"/>
        <v>-</v>
      </c>
      <c r="AT13" s="72">
        <f t="shared" si="17"/>
        <v>0</v>
      </c>
      <c r="AV13" t="str">
        <f t="shared" si="12"/>
        <v>W.O. 0 - W.O. 0  (0-0)         </v>
      </c>
      <c r="AW13" t="str">
        <f t="shared" si="13"/>
        <v>W.O. 0 - W.O. 0  (0-0)                     ; 0-0</v>
      </c>
    </row>
    <row r="14" spans="1:49" ht="15">
      <c r="A14" s="25" t="str">
        <f>'64_16 kaavio'!J59</f>
        <v>W.O.</v>
      </c>
      <c r="B14" s="23">
        <f>VLOOKUP(A14,Ilmoittautuminen!$B$3:$C$66,2,FALSE)</f>
        <v>0</v>
      </c>
      <c r="C14" s="26">
        <f>'64_16 kaavio'!L59</f>
        <v>0</v>
      </c>
      <c r="D14" s="27" t="s">
        <v>18</v>
      </c>
      <c r="E14" s="26">
        <f>'64_16 kaavio'!L61</f>
        <v>0</v>
      </c>
      <c r="F14" s="23" t="str">
        <f>'64_16 kaavio'!J61</f>
        <v>W.O.</v>
      </c>
      <c r="G14" s="23">
        <f>VLOOKUP(F14,Ilmoittautuminen!$B$3:$C$66,2,FALSE)</f>
        <v>0</v>
      </c>
      <c r="H14" s="38">
        <f t="shared" si="14"/>
        <v>0</v>
      </c>
      <c r="I14" s="64" t="s">
        <v>18</v>
      </c>
      <c r="J14" s="63">
        <f t="shared" si="15"/>
        <v>0</v>
      </c>
      <c r="K14" s="70"/>
      <c r="L14" s="71">
        <f t="shared" si="0"/>
      </c>
      <c r="M14" s="72"/>
      <c r="N14" s="42"/>
      <c r="O14" s="71">
        <f t="shared" si="1"/>
      </c>
      <c r="P14" s="72"/>
      <c r="Q14" s="42"/>
      <c r="R14" s="71">
        <f t="shared" si="2"/>
      </c>
      <c r="S14" s="72"/>
      <c r="T14" s="42"/>
      <c r="U14" s="71">
        <f t="shared" si="3"/>
      </c>
      <c r="V14" s="72"/>
      <c r="W14" s="42"/>
      <c r="X14" s="71">
        <f t="shared" si="4"/>
      </c>
      <c r="Y14" s="72"/>
      <c r="Z14" s="42"/>
      <c r="AA14" s="71">
        <f t="shared" si="5"/>
      </c>
      <c r="AB14" s="72"/>
      <c r="AC14" s="42"/>
      <c r="AD14" s="71">
        <f t="shared" si="6"/>
      </c>
      <c r="AE14" s="72"/>
      <c r="AF14" s="42"/>
      <c r="AG14" s="71">
        <f t="shared" si="7"/>
      </c>
      <c r="AH14" s="72"/>
      <c r="AI14" s="42"/>
      <c r="AJ14" s="71">
        <f t="shared" si="8"/>
      </c>
      <c r="AK14" s="72"/>
      <c r="AL14" s="42"/>
      <c r="AM14" s="71">
        <f t="shared" si="9"/>
      </c>
      <c r="AN14" s="72"/>
      <c r="AO14" s="71"/>
      <c r="AP14" s="43">
        <f t="shared" si="10"/>
      </c>
      <c r="AQ14" s="71"/>
      <c r="AR14" s="42">
        <f t="shared" si="16"/>
        <v>0</v>
      </c>
      <c r="AS14" s="71" t="str">
        <f t="shared" si="11"/>
        <v>-</v>
      </c>
      <c r="AT14" s="72">
        <f t="shared" si="17"/>
        <v>0</v>
      </c>
      <c r="AV14" t="str">
        <f t="shared" si="12"/>
        <v>W.O. 0 - W.O. 0  (0-0)         </v>
      </c>
      <c r="AW14" t="str">
        <f t="shared" si="13"/>
        <v>W.O. 0 - W.O. 0  (0-0)                     ; 0-0</v>
      </c>
    </row>
    <row r="15" spans="1:49" ht="15">
      <c r="A15" s="25" t="str">
        <f>'64_16 kaavio'!J65</f>
        <v>W.O.</v>
      </c>
      <c r="B15" s="23">
        <f>VLOOKUP(A15,Ilmoittautuminen!$B$3:$C$66,2,FALSE)</f>
        <v>0</v>
      </c>
      <c r="C15" s="26">
        <f>'64_16 kaavio'!L65</f>
        <v>0</v>
      </c>
      <c r="D15" s="27" t="s">
        <v>18</v>
      </c>
      <c r="E15" s="26">
        <f>'64_16 kaavio'!L67</f>
        <v>0</v>
      </c>
      <c r="F15" s="23" t="str">
        <f>'64_16 kaavio'!J67</f>
        <v>W.O.</v>
      </c>
      <c r="G15" s="23">
        <f>VLOOKUP(F15,Ilmoittautuminen!$B$3:$C$66,2,FALSE)</f>
        <v>0</v>
      </c>
      <c r="H15" s="38">
        <f t="shared" si="14"/>
        <v>0</v>
      </c>
      <c r="I15" s="64" t="s">
        <v>18</v>
      </c>
      <c r="J15" s="63">
        <f t="shared" si="15"/>
        <v>0</v>
      </c>
      <c r="K15" s="70"/>
      <c r="L15" s="71">
        <f t="shared" si="0"/>
      </c>
      <c r="M15" s="72"/>
      <c r="N15" s="42"/>
      <c r="O15" s="71">
        <f t="shared" si="1"/>
      </c>
      <c r="P15" s="72"/>
      <c r="Q15" s="42"/>
      <c r="R15" s="71">
        <f t="shared" si="2"/>
      </c>
      <c r="S15" s="72"/>
      <c r="T15" s="42"/>
      <c r="U15" s="71">
        <f t="shared" si="3"/>
      </c>
      <c r="V15" s="72"/>
      <c r="W15" s="42"/>
      <c r="X15" s="71">
        <f t="shared" si="4"/>
      </c>
      <c r="Y15" s="72"/>
      <c r="Z15" s="42"/>
      <c r="AA15" s="71">
        <f>IF(ISNUMBER(Z15),"-","")</f>
      </c>
      <c r="AB15" s="72"/>
      <c r="AC15" s="42"/>
      <c r="AD15" s="71">
        <f t="shared" si="6"/>
      </c>
      <c r="AE15" s="72"/>
      <c r="AF15" s="42"/>
      <c r="AG15" s="71">
        <f t="shared" si="7"/>
      </c>
      <c r="AH15" s="72"/>
      <c r="AI15" s="42"/>
      <c r="AJ15" s="71">
        <f t="shared" si="8"/>
      </c>
      <c r="AK15" s="72"/>
      <c r="AL15" s="42"/>
      <c r="AM15" s="71">
        <f t="shared" si="9"/>
      </c>
      <c r="AN15" s="72"/>
      <c r="AO15" s="71"/>
      <c r="AP15" s="43">
        <f t="shared" si="10"/>
      </c>
      <c r="AQ15" s="71"/>
      <c r="AR15" s="42">
        <f t="shared" si="16"/>
        <v>0</v>
      </c>
      <c r="AS15" s="71" t="str">
        <f t="shared" si="11"/>
        <v>-</v>
      </c>
      <c r="AT15" s="72">
        <f t="shared" si="17"/>
        <v>0</v>
      </c>
      <c r="AV15" t="str">
        <f t="shared" si="12"/>
        <v>W.O. 0 - W.O. 0  (0-0)         </v>
      </c>
      <c r="AW15" t="str">
        <f t="shared" si="13"/>
        <v>W.O. 0 - W.O. 0  (0-0)                     ; 0-0</v>
      </c>
    </row>
    <row r="16" spans="1:49" ht="15">
      <c r="A16" s="25" t="str">
        <f>'64_16 kaavio'!J71</f>
        <v>W.O.</v>
      </c>
      <c r="B16" s="23">
        <f>VLOOKUP(A16,Ilmoittautuminen!$B$3:$C$66,2,FALSE)</f>
        <v>0</v>
      </c>
      <c r="C16" s="26">
        <f>'64_16 kaavio'!L71</f>
        <v>0</v>
      </c>
      <c r="D16" s="27" t="s">
        <v>18</v>
      </c>
      <c r="E16" s="26">
        <f>'64_16 kaavio'!L73</f>
        <v>0</v>
      </c>
      <c r="F16" s="23" t="str">
        <f>'64_16 kaavio'!J73</f>
        <v>W.O.</v>
      </c>
      <c r="G16" s="23">
        <f>VLOOKUP(F16,Ilmoittautuminen!$B$3:$C$66,2,FALSE)</f>
        <v>0</v>
      </c>
      <c r="H16" s="38">
        <f t="shared" si="14"/>
        <v>0</v>
      </c>
      <c r="I16" s="64" t="s">
        <v>18</v>
      </c>
      <c r="J16" s="63">
        <f t="shared" si="15"/>
        <v>0</v>
      </c>
      <c r="K16" s="70"/>
      <c r="L16" s="71">
        <f t="shared" si="0"/>
      </c>
      <c r="M16" s="72"/>
      <c r="N16" s="42"/>
      <c r="O16" s="71">
        <f t="shared" si="1"/>
      </c>
      <c r="P16" s="72"/>
      <c r="Q16" s="42"/>
      <c r="R16" s="71">
        <f t="shared" si="2"/>
      </c>
      <c r="S16" s="72"/>
      <c r="T16" s="42"/>
      <c r="U16" s="71">
        <f t="shared" si="3"/>
      </c>
      <c r="V16" s="72"/>
      <c r="W16" s="42"/>
      <c r="X16" s="71">
        <f t="shared" si="4"/>
      </c>
      <c r="Y16" s="72"/>
      <c r="Z16" s="42"/>
      <c r="AA16" s="71">
        <f t="shared" si="5"/>
      </c>
      <c r="AB16" s="72"/>
      <c r="AC16" s="42"/>
      <c r="AD16" s="71">
        <f t="shared" si="6"/>
      </c>
      <c r="AE16" s="72"/>
      <c r="AF16" s="42"/>
      <c r="AG16" s="71">
        <f t="shared" si="7"/>
      </c>
      <c r="AH16" s="72"/>
      <c r="AI16" s="42"/>
      <c r="AJ16" s="71">
        <f t="shared" si="8"/>
      </c>
      <c r="AK16" s="72"/>
      <c r="AL16" s="42"/>
      <c r="AM16" s="71">
        <f t="shared" si="9"/>
      </c>
      <c r="AN16" s="72"/>
      <c r="AO16" s="71"/>
      <c r="AP16" s="43">
        <f t="shared" si="10"/>
      </c>
      <c r="AQ16" s="71"/>
      <c r="AR16" s="42">
        <f t="shared" si="16"/>
        <v>0</v>
      </c>
      <c r="AS16" s="71" t="str">
        <f t="shared" si="11"/>
        <v>-</v>
      </c>
      <c r="AT16" s="72">
        <f t="shared" si="17"/>
        <v>0</v>
      </c>
      <c r="AV16" t="str">
        <f t="shared" si="12"/>
        <v>W.O. 0 - W.O. 0  (0-0)         </v>
      </c>
      <c r="AW16" t="str">
        <f t="shared" si="13"/>
        <v>W.O. 0 - W.O. 0  (0-0)                     ; 0-0</v>
      </c>
    </row>
    <row r="17" spans="1:52" ht="15.75">
      <c r="A17" s="25" t="str">
        <f>'64_16 kaavio'!J77</f>
        <v>W.O.</v>
      </c>
      <c r="B17" s="23">
        <f>VLOOKUP(A17,Ilmoittautuminen!$B$3:$C$66,2,FALSE)</f>
        <v>0</v>
      </c>
      <c r="C17" s="26">
        <f>'64_16 kaavio'!L77</f>
        <v>0</v>
      </c>
      <c r="D17" s="27" t="s">
        <v>18</v>
      </c>
      <c r="E17" s="26">
        <f>'64_16 kaavio'!L79</f>
        <v>0</v>
      </c>
      <c r="F17" s="23" t="str">
        <f>'64_16 kaavio'!J79</f>
        <v>W.O.</v>
      </c>
      <c r="G17" s="23">
        <f>VLOOKUP(F17,Ilmoittautuminen!$B$3:$C$66,2,FALSE)</f>
        <v>0</v>
      </c>
      <c r="H17" s="38">
        <f t="shared" si="14"/>
        <v>0</v>
      </c>
      <c r="I17" s="64" t="s">
        <v>18</v>
      </c>
      <c r="J17" s="63">
        <f t="shared" si="15"/>
        <v>0</v>
      </c>
      <c r="K17" s="70"/>
      <c r="L17" s="71">
        <f t="shared" si="0"/>
      </c>
      <c r="M17" s="72"/>
      <c r="N17" s="42"/>
      <c r="O17" s="71">
        <f t="shared" si="1"/>
      </c>
      <c r="P17" s="72"/>
      <c r="Q17" s="42"/>
      <c r="R17" s="71">
        <f t="shared" si="2"/>
      </c>
      <c r="S17" s="72"/>
      <c r="T17" s="42"/>
      <c r="U17" s="71">
        <f t="shared" si="3"/>
      </c>
      <c r="V17" s="72"/>
      <c r="W17" s="42"/>
      <c r="X17" s="71">
        <f t="shared" si="4"/>
      </c>
      <c r="Y17" s="72"/>
      <c r="Z17" s="42"/>
      <c r="AA17" s="71">
        <f t="shared" si="5"/>
      </c>
      <c r="AB17" s="72"/>
      <c r="AC17" s="42"/>
      <c r="AD17" s="71">
        <f t="shared" si="6"/>
      </c>
      <c r="AE17" s="72"/>
      <c r="AF17" s="42"/>
      <c r="AG17" s="71">
        <f t="shared" si="7"/>
      </c>
      <c r="AH17" s="72"/>
      <c r="AI17" s="42"/>
      <c r="AJ17" s="71">
        <f t="shared" si="8"/>
      </c>
      <c r="AK17" s="72"/>
      <c r="AL17" s="42"/>
      <c r="AM17" s="71">
        <f t="shared" si="9"/>
      </c>
      <c r="AN17" s="72"/>
      <c r="AO17" s="71"/>
      <c r="AP17" s="43">
        <f t="shared" si="10"/>
      </c>
      <c r="AQ17" s="71"/>
      <c r="AR17" s="42">
        <f t="shared" si="16"/>
        <v>0</v>
      </c>
      <c r="AS17" s="71" t="str">
        <f t="shared" si="11"/>
        <v>-</v>
      </c>
      <c r="AT17" s="72">
        <f t="shared" si="17"/>
        <v>0</v>
      </c>
      <c r="AV17" t="str">
        <f t="shared" si="12"/>
        <v>W.O. 0 - W.O. 0  (0-0)         </v>
      </c>
      <c r="AW17" t="str">
        <f t="shared" si="13"/>
        <v>W.O. 0 - W.O. 0  (0-0)                     ; 0-0</v>
      </c>
      <c r="AZ17" s="19"/>
    </row>
    <row r="18" spans="1:49" ht="15">
      <c r="A18" s="25" t="str">
        <f>'64_16 kaavio'!J83</f>
        <v>W.O.</v>
      </c>
      <c r="B18" s="23">
        <f>VLOOKUP(A18,Ilmoittautuminen!$B$3:$C$66,2,FALSE)</f>
        <v>0</v>
      </c>
      <c r="C18" s="26">
        <f>'64_16 kaavio'!L83</f>
        <v>0</v>
      </c>
      <c r="D18" s="27" t="s">
        <v>18</v>
      </c>
      <c r="E18" s="26">
        <f>'64_16 kaavio'!L85</f>
        <v>0</v>
      </c>
      <c r="F18" s="23" t="str">
        <f>'64_16 kaavio'!J85</f>
        <v>W.O.</v>
      </c>
      <c r="G18" s="23">
        <f>VLOOKUP(F18,Ilmoittautuminen!$B$3:$C$66,2,FALSE)</f>
        <v>0</v>
      </c>
      <c r="H18" s="38">
        <f t="shared" si="14"/>
        <v>0</v>
      </c>
      <c r="I18" s="64" t="s">
        <v>18</v>
      </c>
      <c r="J18" s="63">
        <f t="shared" si="15"/>
        <v>0</v>
      </c>
      <c r="K18" s="70"/>
      <c r="L18" s="71">
        <f t="shared" si="0"/>
      </c>
      <c r="M18" s="72"/>
      <c r="N18" s="42"/>
      <c r="O18" s="71">
        <f t="shared" si="1"/>
      </c>
      <c r="P18" s="72"/>
      <c r="Q18" s="42"/>
      <c r="R18" s="71">
        <f t="shared" si="2"/>
      </c>
      <c r="S18" s="72"/>
      <c r="T18" s="42"/>
      <c r="U18" s="71">
        <f t="shared" si="3"/>
      </c>
      <c r="V18" s="72"/>
      <c r="W18" s="42"/>
      <c r="X18" s="71">
        <f t="shared" si="4"/>
      </c>
      <c r="Y18" s="72"/>
      <c r="Z18" s="42"/>
      <c r="AA18" s="71">
        <f t="shared" si="5"/>
      </c>
      <c r="AB18" s="72"/>
      <c r="AC18" s="42"/>
      <c r="AD18" s="71">
        <f t="shared" si="6"/>
      </c>
      <c r="AE18" s="72"/>
      <c r="AF18" s="42"/>
      <c r="AG18" s="71">
        <f t="shared" si="7"/>
      </c>
      <c r="AH18" s="72"/>
      <c r="AI18" s="42"/>
      <c r="AJ18" s="71">
        <f t="shared" si="8"/>
      </c>
      <c r="AK18" s="72"/>
      <c r="AL18" s="42"/>
      <c r="AM18" s="71">
        <f t="shared" si="9"/>
      </c>
      <c r="AN18" s="72"/>
      <c r="AO18" s="71"/>
      <c r="AP18" s="43">
        <f t="shared" si="10"/>
      </c>
      <c r="AQ18" s="71"/>
      <c r="AR18" s="42">
        <f t="shared" si="16"/>
        <v>0</v>
      </c>
      <c r="AS18" s="71" t="str">
        <f t="shared" si="11"/>
        <v>-</v>
      </c>
      <c r="AT18" s="72">
        <f t="shared" si="17"/>
        <v>0</v>
      </c>
      <c r="AV18" t="str">
        <f t="shared" si="12"/>
        <v>W.O. 0 - W.O. 0  (0-0)         </v>
      </c>
      <c r="AW18" t="str">
        <f t="shared" si="13"/>
        <v>W.O. 0 - W.O. 0  (0-0)                     ; 0-0</v>
      </c>
    </row>
    <row r="19" spans="1:49" ht="15">
      <c r="A19" s="25" t="str">
        <f>'64_16 kaavio'!J89</f>
        <v>W.O.</v>
      </c>
      <c r="B19" s="23">
        <f>VLOOKUP(A19,Ilmoittautuminen!$B$3:$C$66,2,FALSE)</f>
        <v>0</v>
      </c>
      <c r="C19" s="26">
        <f>'64_16 kaavio'!L89</f>
        <v>0</v>
      </c>
      <c r="D19" s="27" t="s">
        <v>18</v>
      </c>
      <c r="E19" s="26">
        <f>'64_16 kaavio'!L91</f>
        <v>0</v>
      </c>
      <c r="F19" s="23" t="str">
        <f>'64_16 kaavio'!J91</f>
        <v>W.O.</v>
      </c>
      <c r="G19" s="23">
        <f>VLOOKUP(F19,Ilmoittautuminen!$B$3:$C$66,2,FALSE)</f>
        <v>0</v>
      </c>
      <c r="H19" s="38">
        <f t="shared" si="14"/>
        <v>0</v>
      </c>
      <c r="I19" s="64" t="s">
        <v>18</v>
      </c>
      <c r="J19" s="63">
        <f t="shared" si="15"/>
        <v>0</v>
      </c>
      <c r="K19" s="70"/>
      <c r="L19" s="71">
        <f t="shared" si="0"/>
      </c>
      <c r="M19" s="72"/>
      <c r="N19" s="42"/>
      <c r="O19" s="71">
        <f t="shared" si="1"/>
      </c>
      <c r="P19" s="72"/>
      <c r="Q19" s="42"/>
      <c r="R19" s="71">
        <f t="shared" si="2"/>
      </c>
      <c r="S19" s="72"/>
      <c r="T19" s="42"/>
      <c r="U19" s="71">
        <f t="shared" si="3"/>
      </c>
      <c r="V19" s="72"/>
      <c r="W19" s="42"/>
      <c r="X19" s="71">
        <f t="shared" si="4"/>
      </c>
      <c r="Y19" s="72"/>
      <c r="Z19" s="42"/>
      <c r="AA19" s="71">
        <f>IF(ISNUMBER(Z19),"-","")</f>
      </c>
      <c r="AB19" s="72"/>
      <c r="AC19" s="42"/>
      <c r="AD19" s="71">
        <f>IF(ISNUMBER(AC19),"-","")</f>
      </c>
      <c r="AE19" s="72"/>
      <c r="AF19" s="42"/>
      <c r="AG19" s="71">
        <f t="shared" si="7"/>
      </c>
      <c r="AH19" s="72"/>
      <c r="AI19" s="42"/>
      <c r="AJ19" s="71">
        <f t="shared" si="8"/>
      </c>
      <c r="AK19" s="72"/>
      <c r="AL19" s="42"/>
      <c r="AM19" s="71">
        <f t="shared" si="9"/>
      </c>
      <c r="AN19" s="72"/>
      <c r="AO19" s="71"/>
      <c r="AP19" s="43">
        <f t="shared" si="10"/>
      </c>
      <c r="AQ19" s="71"/>
      <c r="AR19" s="42">
        <f t="shared" si="16"/>
        <v>0</v>
      </c>
      <c r="AS19" s="71" t="str">
        <f t="shared" si="11"/>
        <v>-</v>
      </c>
      <c r="AT19" s="72">
        <f t="shared" si="17"/>
        <v>0</v>
      </c>
      <c r="AV19" t="str">
        <f t="shared" si="12"/>
        <v>W.O. 0 - W.O. 0  (0-0)         </v>
      </c>
      <c r="AW19" t="str">
        <f t="shared" si="13"/>
        <v>W.O. 0 - W.O. 0  (0-0)                     ; 0-0</v>
      </c>
    </row>
    <row r="20" spans="1:49" ht="15">
      <c r="A20" s="25" t="str">
        <f>'64_16 kaavio'!J95</f>
        <v>W.O.</v>
      </c>
      <c r="B20" s="23">
        <f>VLOOKUP(A20,Ilmoittautuminen!$B$3:$C$66,2,FALSE)</f>
        <v>0</v>
      </c>
      <c r="C20" s="26">
        <f>'64_16 kaavio'!L95</f>
        <v>0</v>
      </c>
      <c r="D20" s="27" t="s">
        <v>18</v>
      </c>
      <c r="E20" s="26">
        <f>'64_16 kaavio'!L97</f>
        <v>0</v>
      </c>
      <c r="F20" s="23" t="str">
        <f>'64_16 kaavio'!J97</f>
        <v>W.O.</v>
      </c>
      <c r="G20" s="23">
        <f>VLOOKUP(F20,Ilmoittautuminen!$B$3:$C$66,2,FALSE)</f>
        <v>0</v>
      </c>
      <c r="H20" s="38">
        <f t="shared" si="14"/>
        <v>0</v>
      </c>
      <c r="I20" s="64" t="s">
        <v>18</v>
      </c>
      <c r="J20" s="63">
        <f t="shared" si="15"/>
        <v>0</v>
      </c>
      <c r="K20" s="70"/>
      <c r="L20" s="71">
        <f t="shared" si="0"/>
      </c>
      <c r="M20" s="72"/>
      <c r="N20" s="42"/>
      <c r="O20" s="71">
        <f t="shared" si="1"/>
      </c>
      <c r="P20" s="72"/>
      <c r="Q20" s="42"/>
      <c r="R20" s="71">
        <f t="shared" si="2"/>
      </c>
      <c r="S20" s="72"/>
      <c r="T20" s="42"/>
      <c r="U20" s="71">
        <f t="shared" si="3"/>
      </c>
      <c r="V20" s="72"/>
      <c r="W20" s="42"/>
      <c r="X20" s="71">
        <f t="shared" si="4"/>
      </c>
      <c r="Y20" s="72"/>
      <c r="Z20" s="42"/>
      <c r="AA20" s="71">
        <f t="shared" si="5"/>
      </c>
      <c r="AB20" s="72"/>
      <c r="AC20" s="42"/>
      <c r="AD20" s="71">
        <f t="shared" si="6"/>
      </c>
      <c r="AE20" s="72"/>
      <c r="AF20" s="42"/>
      <c r="AG20" s="71">
        <f t="shared" si="7"/>
      </c>
      <c r="AH20" s="72"/>
      <c r="AI20" s="42"/>
      <c r="AJ20" s="71">
        <f t="shared" si="8"/>
      </c>
      <c r="AK20" s="72"/>
      <c r="AL20" s="42"/>
      <c r="AM20" s="71">
        <f t="shared" si="9"/>
      </c>
      <c r="AN20" s="72"/>
      <c r="AO20" s="71"/>
      <c r="AP20" s="43">
        <f t="shared" si="10"/>
      </c>
      <c r="AQ20" s="71"/>
      <c r="AR20" s="42">
        <f t="shared" si="16"/>
        <v>0</v>
      </c>
      <c r="AS20" s="71" t="str">
        <f t="shared" si="11"/>
        <v>-</v>
      </c>
      <c r="AT20" s="72">
        <f t="shared" si="17"/>
        <v>0</v>
      </c>
      <c r="AV20" t="str">
        <f t="shared" si="12"/>
        <v>W.O. 0 - W.O. 0  (0-0)         </v>
      </c>
      <c r="AW20" t="str">
        <f t="shared" si="13"/>
        <v>W.O. 0 - W.O. 0  (0-0)                     ; 0-0</v>
      </c>
    </row>
    <row r="21" spans="1:49" ht="15">
      <c r="A21" s="25" t="str">
        <f>'64_16 kaavio'!J101</f>
        <v>W.O.</v>
      </c>
      <c r="B21" s="23">
        <f>VLOOKUP(A21,Ilmoittautuminen!$B$3:$C$66,2,FALSE)</f>
        <v>0</v>
      </c>
      <c r="C21" s="26">
        <f>'64_16 kaavio'!L101</f>
        <v>0</v>
      </c>
      <c r="D21" s="27" t="s">
        <v>18</v>
      </c>
      <c r="E21" s="26">
        <f>'64_16 kaavio'!L103</f>
        <v>0</v>
      </c>
      <c r="F21" s="23" t="str">
        <f>'64_16 kaavio'!J103</f>
        <v>W.O.</v>
      </c>
      <c r="G21" s="23">
        <f>VLOOKUP(F21,Ilmoittautuminen!$B$3:$C$66,2,FALSE)</f>
        <v>0</v>
      </c>
      <c r="H21" s="38">
        <f t="shared" si="14"/>
        <v>0</v>
      </c>
      <c r="I21" s="64" t="s">
        <v>18</v>
      </c>
      <c r="J21" s="63">
        <f t="shared" si="15"/>
        <v>0</v>
      </c>
      <c r="K21" s="70"/>
      <c r="L21" s="71">
        <f t="shared" si="0"/>
      </c>
      <c r="M21" s="72"/>
      <c r="N21" s="42"/>
      <c r="O21" s="71">
        <f t="shared" si="1"/>
      </c>
      <c r="P21" s="72"/>
      <c r="Q21" s="42"/>
      <c r="R21" s="71">
        <f t="shared" si="2"/>
      </c>
      <c r="S21" s="72"/>
      <c r="T21" s="42"/>
      <c r="U21" s="71">
        <f t="shared" si="3"/>
      </c>
      <c r="V21" s="72"/>
      <c r="W21" s="42"/>
      <c r="X21" s="71">
        <f t="shared" si="4"/>
      </c>
      <c r="Y21" s="72"/>
      <c r="Z21" s="42"/>
      <c r="AA21" s="71">
        <f t="shared" si="5"/>
      </c>
      <c r="AB21" s="72"/>
      <c r="AC21" s="42"/>
      <c r="AD21" s="71">
        <f t="shared" si="6"/>
      </c>
      <c r="AE21" s="72"/>
      <c r="AF21" s="42"/>
      <c r="AG21" s="71">
        <f t="shared" si="7"/>
      </c>
      <c r="AH21" s="72"/>
      <c r="AI21" s="42"/>
      <c r="AJ21" s="71">
        <f t="shared" si="8"/>
      </c>
      <c r="AK21" s="72"/>
      <c r="AL21" s="42"/>
      <c r="AM21" s="71">
        <f t="shared" si="9"/>
      </c>
      <c r="AN21" s="72"/>
      <c r="AO21" s="71"/>
      <c r="AP21" s="43">
        <f t="shared" si="10"/>
      </c>
      <c r="AQ21" s="71"/>
      <c r="AR21" s="42">
        <f t="shared" si="16"/>
        <v>0</v>
      </c>
      <c r="AS21" s="71" t="str">
        <f t="shared" si="11"/>
        <v>-</v>
      </c>
      <c r="AT21" s="72">
        <f t="shared" si="17"/>
        <v>0</v>
      </c>
      <c r="AV21" t="str">
        <f t="shared" si="12"/>
        <v>W.O. 0 - W.O. 0  (0-0)         </v>
      </c>
      <c r="AW21" t="str">
        <f aca="true" t="shared" si="18" ref="AW21:AW36">CONCATENATE(AV21,Y21,"  ",Z21,AA21,AB21,"  ",AC21,AD21,AE21,"  ",AF21,AG21,AH21,"  ",AI21,AJ21,AK21,"  ",AL21,AM21,AN21,"  ",AO21,AP21,AQ21,"; ",AR21,"-",AT21)</f>
        <v>W.O. 0 - W.O. 0  (0-0)                     ; 0-0</v>
      </c>
    </row>
    <row r="22" spans="1:49" ht="15">
      <c r="A22" s="25" t="str">
        <f>'64_16 kaavio'!J107</f>
        <v>W.O.</v>
      </c>
      <c r="B22" s="23">
        <f>VLOOKUP(A22,Ilmoittautuminen!$B$3:$C$66,2,FALSE)</f>
        <v>0</v>
      </c>
      <c r="C22" s="26">
        <f>'64_16 kaavio'!L107</f>
        <v>0</v>
      </c>
      <c r="D22" s="27" t="s">
        <v>18</v>
      </c>
      <c r="E22" s="26">
        <f>'64_16 kaavio'!L109</f>
        <v>0</v>
      </c>
      <c r="F22" s="23" t="str">
        <f>'64_16 kaavio'!J109</f>
        <v>W.O.</v>
      </c>
      <c r="G22" s="23">
        <f>VLOOKUP(F22,Ilmoittautuminen!$B$3:$C$66,2,FALSE)</f>
        <v>0</v>
      </c>
      <c r="H22" s="38">
        <f t="shared" si="14"/>
        <v>0</v>
      </c>
      <c r="I22" s="64" t="s">
        <v>18</v>
      </c>
      <c r="J22" s="63">
        <f t="shared" si="15"/>
        <v>0</v>
      </c>
      <c r="K22" s="70"/>
      <c r="L22" s="71">
        <f t="shared" si="0"/>
      </c>
      <c r="M22" s="72"/>
      <c r="N22" s="42"/>
      <c r="O22" s="71">
        <f t="shared" si="1"/>
      </c>
      <c r="P22" s="72"/>
      <c r="Q22" s="42"/>
      <c r="R22" s="71">
        <f t="shared" si="2"/>
      </c>
      <c r="S22" s="72"/>
      <c r="T22" s="42"/>
      <c r="U22" s="71">
        <f t="shared" si="3"/>
      </c>
      <c r="V22" s="72"/>
      <c r="W22" s="42"/>
      <c r="X22" s="71">
        <f t="shared" si="4"/>
      </c>
      <c r="Y22" s="72"/>
      <c r="Z22" s="42"/>
      <c r="AA22" s="71">
        <f t="shared" si="5"/>
      </c>
      <c r="AB22" s="72"/>
      <c r="AC22" s="42"/>
      <c r="AD22" s="71">
        <f t="shared" si="6"/>
      </c>
      <c r="AE22" s="72"/>
      <c r="AF22" s="42"/>
      <c r="AG22" s="71">
        <f t="shared" si="7"/>
      </c>
      <c r="AH22" s="72"/>
      <c r="AI22" s="42"/>
      <c r="AJ22" s="71">
        <f t="shared" si="8"/>
      </c>
      <c r="AK22" s="72"/>
      <c r="AL22" s="42"/>
      <c r="AM22" s="71">
        <f t="shared" si="9"/>
      </c>
      <c r="AN22" s="72"/>
      <c r="AO22" s="71"/>
      <c r="AP22" s="43">
        <f t="shared" si="10"/>
      </c>
      <c r="AQ22" s="71"/>
      <c r="AR22" s="42">
        <f t="shared" si="16"/>
        <v>0</v>
      </c>
      <c r="AS22" s="71" t="str">
        <f t="shared" si="11"/>
        <v>-</v>
      </c>
      <c r="AT22" s="72">
        <f t="shared" si="17"/>
        <v>0</v>
      </c>
      <c r="AV22" t="str">
        <f t="shared" si="12"/>
        <v>W.O. 0 - W.O. 0  (0-0)         </v>
      </c>
      <c r="AW22" t="str">
        <f t="shared" si="18"/>
        <v>W.O. 0 - W.O. 0  (0-0)                     ; 0-0</v>
      </c>
    </row>
    <row r="23" spans="1:49" ht="15">
      <c r="A23" s="25" t="str">
        <f>'64_16 kaavio'!J113</f>
        <v>W.O.</v>
      </c>
      <c r="B23" s="23">
        <f>VLOOKUP(A23,Ilmoittautuminen!$B$3:$C$66,2,FALSE)</f>
        <v>0</v>
      </c>
      <c r="C23" s="26">
        <f>'64_16 kaavio'!L113</f>
        <v>0</v>
      </c>
      <c r="D23" s="27" t="s">
        <v>18</v>
      </c>
      <c r="E23" s="26">
        <f>'64_16 kaavio'!L115</f>
        <v>0</v>
      </c>
      <c r="F23" s="23" t="str">
        <f>'64_16 kaavio'!J115</f>
        <v>W.O.</v>
      </c>
      <c r="G23" s="23">
        <f>VLOOKUP(F23,Ilmoittautuminen!$B$3:$C$66,2,FALSE)</f>
        <v>0</v>
      </c>
      <c r="H23" s="38">
        <f t="shared" si="14"/>
        <v>0</v>
      </c>
      <c r="I23" s="64" t="s">
        <v>18</v>
      </c>
      <c r="J23" s="63">
        <f t="shared" si="15"/>
        <v>0</v>
      </c>
      <c r="K23" s="70"/>
      <c r="L23" s="71" t="s">
        <v>18</v>
      </c>
      <c r="M23" s="72"/>
      <c r="N23" s="42"/>
      <c r="O23" s="71" t="s">
        <v>18</v>
      </c>
      <c r="P23" s="72"/>
      <c r="Q23" s="42"/>
      <c r="R23" s="71" t="s">
        <v>18</v>
      </c>
      <c r="S23" s="72"/>
      <c r="T23" s="42"/>
      <c r="U23" s="71" t="s">
        <v>18</v>
      </c>
      <c r="V23" s="72"/>
      <c r="W23" s="42"/>
      <c r="X23" s="71" t="s">
        <v>18</v>
      </c>
      <c r="Y23" s="72"/>
      <c r="Z23" s="42"/>
      <c r="AA23" s="71" t="s">
        <v>18</v>
      </c>
      <c r="AB23" s="72"/>
      <c r="AC23" s="42"/>
      <c r="AD23" s="71" t="s">
        <v>18</v>
      </c>
      <c r="AE23" s="72"/>
      <c r="AF23" s="42"/>
      <c r="AG23" s="71">
        <f t="shared" si="7"/>
      </c>
      <c r="AH23" s="72"/>
      <c r="AI23" s="42"/>
      <c r="AJ23" s="71">
        <f t="shared" si="8"/>
      </c>
      <c r="AK23" s="72"/>
      <c r="AL23" s="42"/>
      <c r="AM23" s="71">
        <f t="shared" si="9"/>
      </c>
      <c r="AN23" s="72"/>
      <c r="AO23" s="71"/>
      <c r="AP23" s="43">
        <f t="shared" si="10"/>
      </c>
      <c r="AQ23" s="71"/>
      <c r="AR23" s="42">
        <f t="shared" si="16"/>
        <v>0</v>
      </c>
      <c r="AS23" s="71" t="str">
        <f t="shared" si="11"/>
        <v>-</v>
      </c>
      <c r="AT23" s="72">
        <f t="shared" si="17"/>
        <v>0</v>
      </c>
      <c r="AV23" t="str">
        <f t="shared" si="12"/>
        <v>W.O. 0 - W.O. 0  (0-0) -  -  -  -  -</v>
      </c>
      <c r="AW23" t="str">
        <f t="shared" si="18"/>
        <v>W.O. 0 - W.O. 0  (0-0) -  -  -  -  -  -  -        ; 0-0</v>
      </c>
    </row>
    <row r="24" spans="1:49" ht="15">
      <c r="A24" s="25" t="str">
        <f>'64_16 kaavio'!J119</f>
        <v>W.O.</v>
      </c>
      <c r="B24" s="23">
        <f>VLOOKUP(A24,Ilmoittautuminen!$B$3:$C$66,2,FALSE)</f>
        <v>0</v>
      </c>
      <c r="C24" s="26">
        <f>'64_16 kaavio'!L119</f>
        <v>0</v>
      </c>
      <c r="D24" s="27" t="s">
        <v>18</v>
      </c>
      <c r="E24" s="26">
        <f>'64_16 kaavio'!L121</f>
        <v>0</v>
      </c>
      <c r="F24" s="23" t="str">
        <f>'64_16 kaavio'!J121</f>
        <v>W.O.</v>
      </c>
      <c r="G24" s="23">
        <f>VLOOKUP(F24,Ilmoittautuminen!$B$3:$C$66,2,FALSE)</f>
        <v>0</v>
      </c>
      <c r="H24" s="38">
        <f t="shared" si="14"/>
        <v>0</v>
      </c>
      <c r="I24" s="64" t="s">
        <v>18</v>
      </c>
      <c r="J24" s="63">
        <f t="shared" si="15"/>
        <v>0</v>
      </c>
      <c r="K24" s="70"/>
      <c r="L24" s="71">
        <f aca="true" t="shared" si="19" ref="L24:L36">IF(ISNUMBER(K24),"-","")</f>
      </c>
      <c r="M24" s="72"/>
      <c r="N24" s="42"/>
      <c r="O24" s="71">
        <f aca="true" t="shared" si="20" ref="O24:O36">IF(ISNUMBER(N24),"-","")</f>
      </c>
      <c r="P24" s="72"/>
      <c r="Q24" s="42"/>
      <c r="R24" s="71">
        <f aca="true" t="shared" si="21" ref="R24:R36">IF(ISNUMBER(Q24),"-","")</f>
      </c>
      <c r="S24" s="72"/>
      <c r="T24" s="42"/>
      <c r="U24" s="71">
        <f aca="true" t="shared" si="22" ref="U24:U36">IF(ISNUMBER(T24),"-","")</f>
      </c>
      <c r="V24" s="72"/>
      <c r="W24" s="42"/>
      <c r="X24" s="71">
        <f aca="true" t="shared" si="23" ref="X24:X36">IF(ISNUMBER(W24),"-","")</f>
      </c>
      <c r="Y24" s="72"/>
      <c r="Z24" s="42"/>
      <c r="AA24" s="71">
        <f>IF(ISNUMBER(Z24),"-","")</f>
      </c>
      <c r="AB24" s="72"/>
      <c r="AC24" s="42"/>
      <c r="AD24" s="71">
        <f>IF(ISNUMBER(AC24),"-","")</f>
      </c>
      <c r="AE24" s="72"/>
      <c r="AF24" s="42"/>
      <c r="AG24" s="71">
        <f t="shared" si="7"/>
      </c>
      <c r="AH24" s="72"/>
      <c r="AI24" s="42"/>
      <c r="AJ24" s="71">
        <f t="shared" si="8"/>
      </c>
      <c r="AK24" s="72"/>
      <c r="AL24" s="42"/>
      <c r="AM24" s="71">
        <f t="shared" si="9"/>
      </c>
      <c r="AN24" s="72"/>
      <c r="AO24" s="71"/>
      <c r="AP24" s="43">
        <f t="shared" si="10"/>
      </c>
      <c r="AQ24" s="71"/>
      <c r="AR24" s="42">
        <f t="shared" si="16"/>
        <v>0</v>
      </c>
      <c r="AS24" s="71" t="str">
        <f t="shared" si="11"/>
        <v>-</v>
      </c>
      <c r="AT24" s="72">
        <f t="shared" si="17"/>
        <v>0</v>
      </c>
      <c r="AV24" t="str">
        <f t="shared" si="12"/>
        <v>W.O. 0 - W.O. 0  (0-0)         </v>
      </c>
      <c r="AW24" t="str">
        <f t="shared" si="18"/>
        <v>W.O. 0 - W.O. 0  (0-0)                     ; 0-0</v>
      </c>
    </row>
    <row r="25" spans="1:49" ht="15">
      <c r="A25" s="25" t="str">
        <f>'64_16 kaavio'!J125</f>
        <v>W.O.</v>
      </c>
      <c r="B25" s="23">
        <f>VLOOKUP(A25,Ilmoittautuminen!$B$3:$C$66,2,FALSE)</f>
        <v>0</v>
      </c>
      <c r="C25" s="26">
        <f>'64_16 kaavio'!L125</f>
        <v>0</v>
      </c>
      <c r="D25" s="27" t="s">
        <v>18</v>
      </c>
      <c r="E25" s="26">
        <f>'64_16 kaavio'!L127</f>
        <v>0</v>
      </c>
      <c r="F25" s="23" t="str">
        <f>'64_16 kaavio'!J127</f>
        <v>W.O.</v>
      </c>
      <c r="G25" s="23">
        <f>VLOOKUP(F25,Ilmoittautuminen!$B$3:$C$66,2,FALSE)</f>
        <v>0</v>
      </c>
      <c r="H25" s="38">
        <f t="shared" si="14"/>
        <v>0</v>
      </c>
      <c r="I25" s="64" t="s">
        <v>18</v>
      </c>
      <c r="J25" s="63">
        <f t="shared" si="15"/>
        <v>0</v>
      </c>
      <c r="K25" s="70"/>
      <c r="L25" s="71">
        <f t="shared" si="19"/>
      </c>
      <c r="M25" s="72"/>
      <c r="N25" s="42"/>
      <c r="O25" s="71">
        <f t="shared" si="20"/>
      </c>
      <c r="P25" s="72"/>
      <c r="Q25" s="42"/>
      <c r="R25" s="71">
        <f t="shared" si="21"/>
      </c>
      <c r="S25" s="72"/>
      <c r="T25" s="42"/>
      <c r="U25" s="71">
        <f t="shared" si="22"/>
      </c>
      <c r="V25" s="72"/>
      <c r="W25" s="42"/>
      <c r="X25" s="71">
        <f t="shared" si="23"/>
      </c>
      <c r="Y25" s="72"/>
      <c r="Z25" s="42"/>
      <c r="AA25" s="71">
        <f t="shared" si="5"/>
      </c>
      <c r="AB25" s="72"/>
      <c r="AC25" s="42"/>
      <c r="AD25" s="71">
        <f t="shared" si="6"/>
      </c>
      <c r="AE25" s="72"/>
      <c r="AF25" s="42"/>
      <c r="AG25" s="71">
        <f t="shared" si="7"/>
      </c>
      <c r="AH25" s="72"/>
      <c r="AI25" s="42"/>
      <c r="AJ25" s="71">
        <f t="shared" si="8"/>
      </c>
      <c r="AK25" s="72"/>
      <c r="AL25" s="42"/>
      <c r="AM25" s="71">
        <f t="shared" si="9"/>
      </c>
      <c r="AN25" s="72"/>
      <c r="AO25" s="71"/>
      <c r="AP25" s="43">
        <f t="shared" si="10"/>
      </c>
      <c r="AQ25" s="71"/>
      <c r="AR25" s="42">
        <f t="shared" si="16"/>
        <v>0</v>
      </c>
      <c r="AS25" s="71" t="str">
        <f t="shared" si="11"/>
        <v>-</v>
      </c>
      <c r="AT25" s="72">
        <f t="shared" si="17"/>
        <v>0</v>
      </c>
      <c r="AV25" t="str">
        <f t="shared" si="12"/>
        <v>W.O. 0 - W.O. 0  (0-0)         </v>
      </c>
      <c r="AW25" t="str">
        <f t="shared" si="18"/>
        <v>W.O. 0 - W.O. 0  (0-0)                     ; 0-0</v>
      </c>
    </row>
    <row r="26" spans="1:49" ht="15">
      <c r="A26" s="25" t="str">
        <f>'64_16 kaavio'!J131</f>
        <v>W.O.</v>
      </c>
      <c r="B26" s="23">
        <f>VLOOKUP(A26,Ilmoittautuminen!$B$3:$C$66,2,FALSE)</f>
        <v>0</v>
      </c>
      <c r="C26" s="26">
        <f>'64_16 kaavio'!L131</f>
        <v>0</v>
      </c>
      <c r="D26" s="27" t="s">
        <v>18</v>
      </c>
      <c r="E26" s="26">
        <f>'64_16 kaavio'!L133</f>
        <v>0</v>
      </c>
      <c r="F26" s="23" t="str">
        <f>'64_16 kaavio'!J133</f>
        <v>W.O.</v>
      </c>
      <c r="G26" s="23">
        <f>VLOOKUP(F26,Ilmoittautuminen!$B$3:$C$66,2,FALSE)</f>
        <v>0</v>
      </c>
      <c r="H26" s="38">
        <f t="shared" si="14"/>
        <v>0</v>
      </c>
      <c r="I26" s="64" t="s">
        <v>18</v>
      </c>
      <c r="J26" s="63">
        <f t="shared" si="15"/>
        <v>0</v>
      </c>
      <c r="K26" s="70"/>
      <c r="L26" s="71">
        <f t="shared" si="19"/>
      </c>
      <c r="M26" s="72"/>
      <c r="N26" s="42"/>
      <c r="O26" s="71">
        <f t="shared" si="20"/>
      </c>
      <c r="P26" s="72"/>
      <c r="Q26" s="42"/>
      <c r="R26" s="71">
        <f t="shared" si="21"/>
      </c>
      <c r="S26" s="72"/>
      <c r="T26" s="42"/>
      <c r="U26" s="71">
        <f t="shared" si="22"/>
      </c>
      <c r="V26" s="72"/>
      <c r="W26" s="42"/>
      <c r="X26" s="71">
        <f t="shared" si="23"/>
      </c>
      <c r="Y26" s="72"/>
      <c r="Z26" s="42"/>
      <c r="AA26" s="71">
        <f t="shared" si="5"/>
      </c>
      <c r="AB26" s="72"/>
      <c r="AC26" s="42"/>
      <c r="AD26" s="71">
        <f t="shared" si="6"/>
      </c>
      <c r="AE26" s="72"/>
      <c r="AF26" s="42"/>
      <c r="AG26" s="71">
        <f t="shared" si="7"/>
      </c>
      <c r="AH26" s="72"/>
      <c r="AI26" s="42"/>
      <c r="AJ26" s="71">
        <f t="shared" si="8"/>
      </c>
      <c r="AK26" s="72"/>
      <c r="AL26" s="42"/>
      <c r="AM26" s="71">
        <f t="shared" si="9"/>
      </c>
      <c r="AN26" s="72"/>
      <c r="AO26" s="71"/>
      <c r="AP26" s="43">
        <f t="shared" si="10"/>
      </c>
      <c r="AQ26" s="71"/>
      <c r="AR26" s="42">
        <f t="shared" si="16"/>
        <v>0</v>
      </c>
      <c r="AS26" s="71" t="str">
        <f t="shared" si="11"/>
        <v>-</v>
      </c>
      <c r="AT26" s="72">
        <f t="shared" si="17"/>
        <v>0</v>
      </c>
      <c r="AV26" t="str">
        <f t="shared" si="12"/>
        <v>W.O. 0 - W.O. 0  (0-0)         </v>
      </c>
      <c r="AW26" t="str">
        <f t="shared" si="18"/>
        <v>W.O. 0 - W.O. 0  (0-0)                     ; 0-0</v>
      </c>
    </row>
    <row r="27" spans="1:49" ht="15">
      <c r="A27" s="25" t="str">
        <f>'64_16 kaavio'!J137</f>
        <v>W.O.</v>
      </c>
      <c r="B27" s="23">
        <f>VLOOKUP(A27,Ilmoittautuminen!$B$3:$C$66,2,FALSE)</f>
        <v>0</v>
      </c>
      <c r="C27" s="26">
        <f>'64_16 kaavio'!L137</f>
        <v>0</v>
      </c>
      <c r="D27" s="27" t="s">
        <v>18</v>
      </c>
      <c r="E27" s="26">
        <f>'64_16 kaavio'!L139</f>
        <v>0</v>
      </c>
      <c r="F27" s="23" t="str">
        <f>'64_16 kaavio'!J139</f>
        <v>W.O.</v>
      </c>
      <c r="G27" s="23">
        <f>VLOOKUP(F27,Ilmoittautuminen!$B$3:$C$66,2,FALSE)</f>
        <v>0</v>
      </c>
      <c r="H27" s="38">
        <f t="shared" si="14"/>
        <v>0</v>
      </c>
      <c r="I27" s="64" t="s">
        <v>18</v>
      </c>
      <c r="J27" s="63">
        <f t="shared" si="15"/>
        <v>0</v>
      </c>
      <c r="K27" s="70"/>
      <c r="L27" s="71">
        <f t="shared" si="19"/>
      </c>
      <c r="M27" s="72"/>
      <c r="N27" s="42"/>
      <c r="O27" s="71">
        <f t="shared" si="20"/>
      </c>
      <c r="P27" s="72"/>
      <c r="Q27" s="42"/>
      <c r="R27" s="71">
        <f t="shared" si="21"/>
      </c>
      <c r="S27" s="72"/>
      <c r="T27" s="42"/>
      <c r="U27" s="71">
        <f t="shared" si="22"/>
      </c>
      <c r="V27" s="72"/>
      <c r="W27" s="42"/>
      <c r="X27" s="71">
        <f t="shared" si="23"/>
      </c>
      <c r="Y27" s="72"/>
      <c r="Z27" s="42"/>
      <c r="AA27" s="71">
        <f t="shared" si="5"/>
      </c>
      <c r="AB27" s="72"/>
      <c r="AC27" s="42"/>
      <c r="AD27" s="71">
        <f t="shared" si="6"/>
      </c>
      <c r="AE27" s="72"/>
      <c r="AF27" s="42"/>
      <c r="AG27" s="71">
        <f t="shared" si="7"/>
      </c>
      <c r="AH27" s="72"/>
      <c r="AI27" s="42"/>
      <c r="AJ27" s="71">
        <f t="shared" si="8"/>
      </c>
      <c r="AK27" s="72"/>
      <c r="AL27" s="42"/>
      <c r="AM27" s="71">
        <f t="shared" si="9"/>
      </c>
      <c r="AN27" s="72"/>
      <c r="AO27" s="71"/>
      <c r="AP27" s="43">
        <f t="shared" si="10"/>
      </c>
      <c r="AQ27" s="71"/>
      <c r="AR27" s="42">
        <f t="shared" si="16"/>
        <v>0</v>
      </c>
      <c r="AS27" s="71" t="str">
        <f t="shared" si="11"/>
        <v>-</v>
      </c>
      <c r="AT27" s="72">
        <f t="shared" si="17"/>
        <v>0</v>
      </c>
      <c r="AV27" t="str">
        <f t="shared" si="12"/>
        <v>W.O. 0 - W.O. 0  (0-0)         </v>
      </c>
      <c r="AW27" t="str">
        <f t="shared" si="18"/>
        <v>W.O. 0 - W.O. 0  (0-0)                     ; 0-0</v>
      </c>
    </row>
    <row r="28" spans="1:49" ht="15">
      <c r="A28" s="25" t="str">
        <f>'64_16 kaavio'!J143</f>
        <v>W.O.</v>
      </c>
      <c r="B28" s="23">
        <f>VLOOKUP(A28,Ilmoittautuminen!$B$3:$C$66,2,FALSE)</f>
        <v>0</v>
      </c>
      <c r="C28" s="26">
        <f>'64_16 kaavio'!L143</f>
        <v>0</v>
      </c>
      <c r="D28" s="27" t="s">
        <v>18</v>
      </c>
      <c r="E28" s="26">
        <f>'64_16 kaavio'!L145</f>
        <v>0</v>
      </c>
      <c r="F28" s="23" t="str">
        <f>'64_16 kaavio'!J145</f>
        <v>W.O.</v>
      </c>
      <c r="G28" s="23">
        <f>VLOOKUP(F28,Ilmoittautuminen!$B$3:$C$66,2,FALSE)</f>
        <v>0</v>
      </c>
      <c r="H28" s="38">
        <f t="shared" si="14"/>
        <v>0</v>
      </c>
      <c r="I28" s="64" t="s">
        <v>18</v>
      </c>
      <c r="J28" s="63">
        <f t="shared" si="15"/>
        <v>0</v>
      </c>
      <c r="K28" s="70"/>
      <c r="L28" s="71">
        <f t="shared" si="19"/>
      </c>
      <c r="M28" s="72"/>
      <c r="N28" s="42"/>
      <c r="O28" s="71">
        <f t="shared" si="20"/>
      </c>
      <c r="P28" s="72"/>
      <c r="Q28" s="42"/>
      <c r="R28" s="71">
        <f t="shared" si="21"/>
      </c>
      <c r="S28" s="72"/>
      <c r="T28" s="42"/>
      <c r="U28" s="71">
        <f t="shared" si="22"/>
      </c>
      <c r="V28" s="72"/>
      <c r="W28" s="42"/>
      <c r="X28" s="71">
        <f t="shared" si="23"/>
      </c>
      <c r="Y28" s="72"/>
      <c r="Z28" s="42"/>
      <c r="AA28" s="71">
        <f t="shared" si="5"/>
      </c>
      <c r="AB28" s="72"/>
      <c r="AC28" s="42"/>
      <c r="AD28" s="71">
        <f t="shared" si="6"/>
      </c>
      <c r="AE28" s="72"/>
      <c r="AF28" s="42"/>
      <c r="AG28" s="71">
        <f t="shared" si="7"/>
      </c>
      <c r="AH28" s="72"/>
      <c r="AI28" s="42"/>
      <c r="AJ28" s="71">
        <f t="shared" si="8"/>
      </c>
      <c r="AK28" s="72"/>
      <c r="AL28" s="42"/>
      <c r="AM28" s="71">
        <f t="shared" si="9"/>
      </c>
      <c r="AN28" s="72"/>
      <c r="AO28" s="71"/>
      <c r="AP28" s="43">
        <f t="shared" si="10"/>
      </c>
      <c r="AQ28" s="71"/>
      <c r="AR28" s="42">
        <f t="shared" si="16"/>
        <v>0</v>
      </c>
      <c r="AS28" s="71" t="str">
        <f t="shared" si="11"/>
        <v>-</v>
      </c>
      <c r="AT28" s="72">
        <f t="shared" si="17"/>
        <v>0</v>
      </c>
      <c r="AV28" t="str">
        <f t="shared" si="12"/>
        <v>W.O. 0 - W.O. 0  (0-0)         </v>
      </c>
      <c r="AW28" t="str">
        <f t="shared" si="18"/>
        <v>W.O. 0 - W.O. 0  (0-0)                     ; 0-0</v>
      </c>
    </row>
    <row r="29" spans="1:49" ht="15">
      <c r="A29" s="25" t="str">
        <f>'64_16 kaavio'!J149</f>
        <v>W.O.</v>
      </c>
      <c r="B29" s="23">
        <f>VLOOKUP(A29,Ilmoittautuminen!$B$3:$C$66,2,FALSE)</f>
        <v>0</v>
      </c>
      <c r="C29" s="26">
        <f>'64_16 kaavio'!L149</f>
        <v>0</v>
      </c>
      <c r="D29" s="27" t="s">
        <v>18</v>
      </c>
      <c r="E29" s="26">
        <f>'64_16 kaavio'!L151</f>
        <v>0</v>
      </c>
      <c r="F29" s="23" t="str">
        <f>'64_16 kaavio'!J151</f>
        <v>W.O.</v>
      </c>
      <c r="G29" s="23">
        <f>VLOOKUP(F29,Ilmoittautuminen!$B$3:$C$66,2,FALSE)</f>
        <v>0</v>
      </c>
      <c r="H29" s="38">
        <f t="shared" si="14"/>
        <v>0</v>
      </c>
      <c r="I29" s="64" t="s">
        <v>18</v>
      </c>
      <c r="J29" s="63">
        <f t="shared" si="15"/>
        <v>0</v>
      </c>
      <c r="K29" s="70"/>
      <c r="L29" s="71">
        <f t="shared" si="19"/>
      </c>
      <c r="M29" s="72"/>
      <c r="N29" s="42"/>
      <c r="O29" s="71">
        <f t="shared" si="20"/>
      </c>
      <c r="P29" s="72"/>
      <c r="Q29" s="42"/>
      <c r="R29" s="71">
        <f t="shared" si="21"/>
      </c>
      <c r="S29" s="72"/>
      <c r="T29" s="42"/>
      <c r="U29" s="71">
        <f t="shared" si="22"/>
      </c>
      <c r="V29" s="72"/>
      <c r="W29" s="42"/>
      <c r="X29" s="71">
        <f t="shared" si="23"/>
      </c>
      <c r="Y29" s="72"/>
      <c r="Z29" s="42"/>
      <c r="AA29" s="71">
        <f t="shared" si="5"/>
      </c>
      <c r="AB29" s="72"/>
      <c r="AC29" s="42"/>
      <c r="AD29" s="71">
        <f t="shared" si="6"/>
      </c>
      <c r="AE29" s="72"/>
      <c r="AF29" s="42"/>
      <c r="AG29" s="71">
        <f t="shared" si="7"/>
      </c>
      <c r="AH29" s="72"/>
      <c r="AI29" s="42"/>
      <c r="AJ29" s="71">
        <f t="shared" si="8"/>
      </c>
      <c r="AK29" s="72"/>
      <c r="AL29" s="42"/>
      <c r="AM29" s="71">
        <f t="shared" si="9"/>
      </c>
      <c r="AN29" s="72"/>
      <c r="AO29" s="71"/>
      <c r="AP29" s="43">
        <f t="shared" si="10"/>
      </c>
      <c r="AQ29" s="71"/>
      <c r="AR29" s="42">
        <f t="shared" si="16"/>
        <v>0</v>
      </c>
      <c r="AS29" s="71" t="str">
        <f t="shared" si="11"/>
        <v>-</v>
      </c>
      <c r="AT29" s="72">
        <f t="shared" si="17"/>
        <v>0</v>
      </c>
      <c r="AV29" t="str">
        <f t="shared" si="12"/>
        <v>W.O. 0 - W.O. 0  (0-0)         </v>
      </c>
      <c r="AW29" t="str">
        <f t="shared" si="18"/>
        <v>W.O. 0 - W.O. 0  (0-0)                     ; 0-0</v>
      </c>
    </row>
    <row r="30" spans="1:49" ht="15">
      <c r="A30" s="25" t="str">
        <f>'64_16 kaavio'!J155</f>
        <v>W.O.</v>
      </c>
      <c r="B30" s="23">
        <f>VLOOKUP(A30,Ilmoittautuminen!$B$3:$C$66,2,FALSE)</f>
        <v>0</v>
      </c>
      <c r="C30" s="26">
        <f>'64_16 kaavio'!L155</f>
        <v>0</v>
      </c>
      <c r="D30" s="27" t="s">
        <v>18</v>
      </c>
      <c r="E30" s="26">
        <f>'64_16 kaavio'!L157</f>
        <v>0</v>
      </c>
      <c r="F30" s="23" t="str">
        <f>'64_16 kaavio'!J157</f>
        <v>W.O.</v>
      </c>
      <c r="G30" s="23">
        <f>VLOOKUP(F30,Ilmoittautuminen!$B$3:$C$66,2,FALSE)</f>
        <v>0</v>
      </c>
      <c r="H30" s="38">
        <f t="shared" si="14"/>
        <v>0</v>
      </c>
      <c r="I30" s="64" t="s">
        <v>18</v>
      </c>
      <c r="J30" s="63">
        <f t="shared" si="15"/>
        <v>0</v>
      </c>
      <c r="K30" s="70"/>
      <c r="L30" s="71">
        <f t="shared" si="19"/>
      </c>
      <c r="M30" s="72"/>
      <c r="N30" s="42"/>
      <c r="O30" s="71">
        <f t="shared" si="20"/>
      </c>
      <c r="P30" s="72"/>
      <c r="Q30" s="42"/>
      <c r="R30" s="71">
        <f t="shared" si="21"/>
      </c>
      <c r="S30" s="72"/>
      <c r="T30" s="42"/>
      <c r="U30" s="71">
        <f t="shared" si="22"/>
      </c>
      <c r="V30" s="72"/>
      <c r="W30" s="42"/>
      <c r="X30" s="71">
        <f t="shared" si="23"/>
      </c>
      <c r="Y30" s="72"/>
      <c r="Z30" s="42"/>
      <c r="AA30" s="71">
        <f>IF(ISNUMBER(Z30),"-","")</f>
      </c>
      <c r="AB30" s="72"/>
      <c r="AC30" s="42"/>
      <c r="AD30" s="71">
        <f t="shared" si="6"/>
      </c>
      <c r="AE30" s="72"/>
      <c r="AF30" s="42"/>
      <c r="AG30" s="71">
        <f t="shared" si="7"/>
      </c>
      <c r="AH30" s="72"/>
      <c r="AI30" s="42"/>
      <c r="AJ30" s="71">
        <f t="shared" si="8"/>
      </c>
      <c r="AK30" s="72"/>
      <c r="AL30" s="42"/>
      <c r="AM30" s="71">
        <f t="shared" si="9"/>
      </c>
      <c r="AN30" s="72"/>
      <c r="AO30" s="71"/>
      <c r="AP30" s="43">
        <f t="shared" si="10"/>
      </c>
      <c r="AQ30" s="71"/>
      <c r="AR30" s="42">
        <f t="shared" si="16"/>
        <v>0</v>
      </c>
      <c r="AS30" s="71" t="str">
        <f t="shared" si="11"/>
        <v>-</v>
      </c>
      <c r="AT30" s="72">
        <f t="shared" si="17"/>
        <v>0</v>
      </c>
      <c r="AV30" t="str">
        <f t="shared" si="12"/>
        <v>W.O. 0 - W.O. 0  (0-0)         </v>
      </c>
      <c r="AW30" t="str">
        <f t="shared" si="18"/>
        <v>W.O. 0 - W.O. 0  (0-0)                     ; 0-0</v>
      </c>
    </row>
    <row r="31" spans="1:49" ht="15">
      <c r="A31" s="25" t="str">
        <f>'64_16 kaavio'!J161</f>
        <v>W.O.</v>
      </c>
      <c r="B31" s="23">
        <f>VLOOKUP(A31,Ilmoittautuminen!$B$3:$C$66,2,FALSE)</f>
        <v>0</v>
      </c>
      <c r="C31" s="26">
        <f>'64_16 kaavio'!L161</f>
        <v>0</v>
      </c>
      <c r="D31" s="27" t="s">
        <v>18</v>
      </c>
      <c r="E31" s="26">
        <f>'64_16 kaavio'!L163</f>
        <v>0</v>
      </c>
      <c r="F31" s="23" t="str">
        <f>'64_16 kaavio'!J163</f>
        <v>W.O.</v>
      </c>
      <c r="G31" s="23">
        <f>VLOOKUP(F31,Ilmoittautuminen!$B$3:$C$66,2,FALSE)</f>
        <v>0</v>
      </c>
      <c r="H31" s="38">
        <f t="shared" si="14"/>
        <v>0</v>
      </c>
      <c r="I31" s="64" t="s">
        <v>18</v>
      </c>
      <c r="J31" s="63">
        <f t="shared" si="15"/>
        <v>0</v>
      </c>
      <c r="K31" s="70"/>
      <c r="L31" s="71">
        <f t="shared" si="19"/>
      </c>
      <c r="M31" s="72"/>
      <c r="N31" s="42"/>
      <c r="O31" s="71">
        <f t="shared" si="20"/>
      </c>
      <c r="P31" s="72"/>
      <c r="Q31" s="42"/>
      <c r="R31" s="71">
        <f t="shared" si="21"/>
      </c>
      <c r="S31" s="72"/>
      <c r="T31" s="42"/>
      <c r="U31" s="71">
        <f t="shared" si="22"/>
      </c>
      <c r="V31" s="72"/>
      <c r="W31" s="42"/>
      <c r="X31" s="71">
        <f t="shared" si="23"/>
      </c>
      <c r="Y31" s="72"/>
      <c r="Z31" s="42"/>
      <c r="AA31" s="71">
        <f t="shared" si="5"/>
      </c>
      <c r="AB31" s="72"/>
      <c r="AC31" s="42"/>
      <c r="AD31" s="71">
        <f t="shared" si="6"/>
      </c>
      <c r="AE31" s="72"/>
      <c r="AF31" s="42"/>
      <c r="AG31" s="71">
        <f t="shared" si="7"/>
      </c>
      <c r="AH31" s="72"/>
      <c r="AI31" s="42"/>
      <c r="AJ31" s="71">
        <f t="shared" si="8"/>
      </c>
      <c r="AK31" s="72"/>
      <c r="AL31" s="42"/>
      <c r="AM31" s="71">
        <f t="shared" si="9"/>
      </c>
      <c r="AN31" s="72"/>
      <c r="AO31" s="71"/>
      <c r="AP31" s="43">
        <f t="shared" si="10"/>
      </c>
      <c r="AQ31" s="71"/>
      <c r="AR31" s="42">
        <f t="shared" si="16"/>
        <v>0</v>
      </c>
      <c r="AS31" s="71" t="str">
        <f t="shared" si="11"/>
        <v>-</v>
      </c>
      <c r="AT31" s="72">
        <f t="shared" si="17"/>
        <v>0</v>
      </c>
      <c r="AV31" t="str">
        <f t="shared" si="12"/>
        <v>W.O. 0 - W.O. 0  (0-0)         </v>
      </c>
      <c r="AW31" t="str">
        <f t="shared" si="18"/>
        <v>W.O. 0 - W.O. 0  (0-0)                     ; 0-0</v>
      </c>
    </row>
    <row r="32" spans="1:49" ht="15">
      <c r="A32" s="25" t="str">
        <f>'64_16 kaavio'!J167</f>
        <v>W.O.</v>
      </c>
      <c r="B32" s="23">
        <f>VLOOKUP(A32,Ilmoittautuminen!$B$3:$C$66,2,FALSE)</f>
        <v>0</v>
      </c>
      <c r="C32" s="26">
        <f>'64_16 kaavio'!L167</f>
        <v>0</v>
      </c>
      <c r="D32" s="27" t="s">
        <v>18</v>
      </c>
      <c r="E32" s="26">
        <f>'64_16 kaavio'!L169</f>
        <v>0</v>
      </c>
      <c r="F32" s="23" t="str">
        <f>'64_16 kaavio'!J169</f>
        <v>W.O.</v>
      </c>
      <c r="G32" s="23">
        <f>VLOOKUP(F32,Ilmoittautuminen!$B$3:$C$66,2,FALSE)</f>
        <v>0</v>
      </c>
      <c r="H32" s="38">
        <f t="shared" si="14"/>
        <v>0</v>
      </c>
      <c r="I32" s="64" t="s">
        <v>18</v>
      </c>
      <c r="J32" s="63">
        <f t="shared" si="15"/>
        <v>0</v>
      </c>
      <c r="K32" s="70"/>
      <c r="L32" s="71">
        <f t="shared" si="19"/>
      </c>
      <c r="M32" s="72"/>
      <c r="N32" s="42"/>
      <c r="O32" s="71">
        <f t="shared" si="20"/>
      </c>
      <c r="P32" s="72"/>
      <c r="Q32" s="42"/>
      <c r="R32" s="71">
        <f t="shared" si="21"/>
      </c>
      <c r="S32" s="72"/>
      <c r="T32" s="42"/>
      <c r="U32" s="71">
        <f t="shared" si="22"/>
      </c>
      <c r="V32" s="72"/>
      <c r="W32" s="42"/>
      <c r="X32" s="71">
        <f t="shared" si="23"/>
      </c>
      <c r="Y32" s="72"/>
      <c r="Z32" s="42"/>
      <c r="AA32" s="71">
        <f t="shared" si="5"/>
      </c>
      <c r="AB32" s="72"/>
      <c r="AC32" s="42"/>
      <c r="AD32" s="71">
        <f t="shared" si="6"/>
      </c>
      <c r="AE32" s="72"/>
      <c r="AF32" s="42"/>
      <c r="AG32" s="71">
        <f t="shared" si="7"/>
      </c>
      <c r="AH32" s="72"/>
      <c r="AI32" s="42"/>
      <c r="AJ32" s="71">
        <f t="shared" si="8"/>
      </c>
      <c r="AK32" s="72"/>
      <c r="AL32" s="42"/>
      <c r="AM32" s="71">
        <f t="shared" si="9"/>
      </c>
      <c r="AN32" s="72"/>
      <c r="AO32" s="71"/>
      <c r="AP32" s="43">
        <f t="shared" si="10"/>
      </c>
      <c r="AQ32" s="71"/>
      <c r="AR32" s="42">
        <f t="shared" si="16"/>
        <v>0</v>
      </c>
      <c r="AS32" s="71" t="str">
        <f t="shared" si="11"/>
        <v>-</v>
      </c>
      <c r="AT32" s="72">
        <f t="shared" si="17"/>
        <v>0</v>
      </c>
      <c r="AV32" t="str">
        <f t="shared" si="12"/>
        <v>W.O. 0 - W.O. 0  (0-0)         </v>
      </c>
      <c r="AW32" t="str">
        <f t="shared" si="18"/>
        <v>W.O. 0 - W.O. 0  (0-0)                     ; 0-0</v>
      </c>
    </row>
    <row r="33" spans="1:49" ht="15">
      <c r="A33" s="25" t="str">
        <f>'64_16 kaavio'!J173</f>
        <v>W.O.</v>
      </c>
      <c r="B33" s="23">
        <f>VLOOKUP(A33,Ilmoittautuminen!$B$3:$C$66,2,FALSE)</f>
        <v>0</v>
      </c>
      <c r="C33" s="26">
        <f>'64_16 kaavio'!L173</f>
        <v>0</v>
      </c>
      <c r="D33" s="27" t="s">
        <v>18</v>
      </c>
      <c r="E33" s="26">
        <f>'64_16 kaavio'!L175</f>
        <v>0</v>
      </c>
      <c r="F33" s="23" t="str">
        <f>'64_16 kaavio'!J175</f>
        <v>W.O.</v>
      </c>
      <c r="G33" s="23">
        <f>VLOOKUP(F33,Ilmoittautuminen!$B$3:$C$66,2,FALSE)</f>
        <v>0</v>
      </c>
      <c r="H33" s="38">
        <f t="shared" si="14"/>
        <v>0</v>
      </c>
      <c r="I33" s="64" t="s">
        <v>18</v>
      </c>
      <c r="J33" s="63">
        <f t="shared" si="15"/>
        <v>0</v>
      </c>
      <c r="K33" s="70"/>
      <c r="L33" s="71">
        <f t="shared" si="19"/>
      </c>
      <c r="M33" s="72"/>
      <c r="N33" s="42"/>
      <c r="O33" s="71">
        <f t="shared" si="20"/>
      </c>
      <c r="P33" s="72"/>
      <c r="Q33" s="42"/>
      <c r="R33" s="71">
        <f t="shared" si="21"/>
      </c>
      <c r="S33" s="72"/>
      <c r="T33" s="42"/>
      <c r="U33" s="71">
        <f t="shared" si="22"/>
      </c>
      <c r="V33" s="72"/>
      <c r="W33" s="42"/>
      <c r="X33" s="71">
        <f t="shared" si="23"/>
      </c>
      <c r="Y33" s="72"/>
      <c r="Z33" s="42"/>
      <c r="AA33" s="71">
        <f t="shared" si="5"/>
      </c>
      <c r="AB33" s="72"/>
      <c r="AC33" s="42"/>
      <c r="AD33" s="71">
        <f t="shared" si="6"/>
      </c>
      <c r="AE33" s="72"/>
      <c r="AF33" s="42"/>
      <c r="AG33" s="71">
        <f t="shared" si="7"/>
      </c>
      <c r="AH33" s="72"/>
      <c r="AI33" s="42"/>
      <c r="AJ33" s="71">
        <f t="shared" si="8"/>
      </c>
      <c r="AK33" s="72"/>
      <c r="AL33" s="42"/>
      <c r="AM33" s="71">
        <f t="shared" si="9"/>
      </c>
      <c r="AN33" s="72"/>
      <c r="AO33" s="71"/>
      <c r="AP33" s="43">
        <f t="shared" si="10"/>
      </c>
      <c r="AQ33" s="71"/>
      <c r="AR33" s="42">
        <f t="shared" si="16"/>
        <v>0</v>
      </c>
      <c r="AS33" s="71" t="str">
        <f t="shared" si="11"/>
        <v>-</v>
      </c>
      <c r="AT33" s="72">
        <f t="shared" si="17"/>
        <v>0</v>
      </c>
      <c r="AV33" t="str">
        <f t="shared" si="12"/>
        <v>W.O. 0 - W.O. 0  (0-0)         </v>
      </c>
      <c r="AW33" t="str">
        <f t="shared" si="18"/>
        <v>W.O. 0 - W.O. 0  (0-0)                     ; 0-0</v>
      </c>
    </row>
    <row r="34" spans="1:49" ht="15">
      <c r="A34" s="25" t="str">
        <f>'64_16 kaavio'!J179</f>
        <v>W.O.</v>
      </c>
      <c r="B34" s="23">
        <f>VLOOKUP(A34,Ilmoittautuminen!$B$3:$C$66,2,FALSE)</f>
        <v>0</v>
      </c>
      <c r="C34" s="26">
        <f>'64_16 kaavio'!L179</f>
        <v>0</v>
      </c>
      <c r="D34" s="27" t="s">
        <v>18</v>
      </c>
      <c r="E34" s="26">
        <f>'64_16 kaavio'!L181</f>
        <v>0</v>
      </c>
      <c r="F34" s="23" t="str">
        <f>'64_16 kaavio'!J181</f>
        <v>W.O.</v>
      </c>
      <c r="G34" s="23">
        <f>VLOOKUP(F34,Ilmoittautuminen!$B$3:$C$66,2,FALSE)</f>
        <v>0</v>
      </c>
      <c r="H34" s="38">
        <f t="shared" si="14"/>
        <v>0</v>
      </c>
      <c r="I34" s="64" t="s">
        <v>18</v>
      </c>
      <c r="J34" s="63">
        <f t="shared" si="15"/>
        <v>0</v>
      </c>
      <c r="K34" s="70"/>
      <c r="L34" s="71">
        <f t="shared" si="19"/>
      </c>
      <c r="M34" s="72"/>
      <c r="N34" s="42"/>
      <c r="O34" s="71">
        <f t="shared" si="20"/>
      </c>
      <c r="P34" s="72"/>
      <c r="Q34" s="42"/>
      <c r="R34" s="71">
        <f t="shared" si="21"/>
      </c>
      <c r="S34" s="72"/>
      <c r="T34" s="42"/>
      <c r="U34" s="71">
        <f t="shared" si="22"/>
      </c>
      <c r="V34" s="72"/>
      <c r="W34" s="42"/>
      <c r="X34" s="71">
        <f t="shared" si="23"/>
      </c>
      <c r="Y34" s="72"/>
      <c r="Z34" s="42"/>
      <c r="AA34" s="71">
        <f>IF(ISNUMBER(Z34),"-","")</f>
      </c>
      <c r="AB34" s="72"/>
      <c r="AC34" s="42"/>
      <c r="AD34" s="71">
        <f t="shared" si="6"/>
      </c>
      <c r="AE34" s="72"/>
      <c r="AF34" s="42"/>
      <c r="AG34" s="71">
        <f t="shared" si="7"/>
      </c>
      <c r="AH34" s="72"/>
      <c r="AI34" s="42"/>
      <c r="AJ34" s="71">
        <f t="shared" si="8"/>
      </c>
      <c r="AK34" s="72"/>
      <c r="AL34" s="42"/>
      <c r="AM34" s="71">
        <f t="shared" si="9"/>
      </c>
      <c r="AN34" s="72"/>
      <c r="AO34" s="71"/>
      <c r="AP34" s="43">
        <f t="shared" si="10"/>
      </c>
      <c r="AQ34" s="71"/>
      <c r="AR34" s="42">
        <f t="shared" si="16"/>
        <v>0</v>
      </c>
      <c r="AS34" s="71" t="str">
        <f t="shared" si="11"/>
        <v>-</v>
      </c>
      <c r="AT34" s="72">
        <f t="shared" si="17"/>
        <v>0</v>
      </c>
      <c r="AV34" t="str">
        <f t="shared" si="12"/>
        <v>W.O. 0 - W.O. 0  (0-0)         </v>
      </c>
      <c r="AW34" t="str">
        <f t="shared" si="18"/>
        <v>W.O. 0 - W.O. 0  (0-0)                     ; 0-0</v>
      </c>
    </row>
    <row r="35" spans="1:49" ht="15">
      <c r="A35" s="25" t="str">
        <f>'64_16 kaavio'!J185</f>
        <v>W.O.</v>
      </c>
      <c r="B35" s="23">
        <f>VLOOKUP(A35,Ilmoittautuminen!$B$3:$C$66,2,FALSE)</f>
        <v>0</v>
      </c>
      <c r="C35" s="26">
        <f>'64_16 kaavio'!L185</f>
        <v>0</v>
      </c>
      <c r="D35" s="27" t="s">
        <v>18</v>
      </c>
      <c r="E35" s="26">
        <f>'64_16 kaavio'!L187</f>
        <v>0</v>
      </c>
      <c r="F35" s="23" t="str">
        <f>'64_16 kaavio'!J187</f>
        <v>W.O.</v>
      </c>
      <c r="G35" s="23">
        <f>VLOOKUP(F35,Ilmoittautuminen!$B$3:$C$66,2,FALSE)</f>
        <v>0</v>
      </c>
      <c r="H35" s="38">
        <f t="shared" si="14"/>
        <v>0</v>
      </c>
      <c r="I35" s="64" t="s">
        <v>18</v>
      </c>
      <c r="J35" s="63">
        <f t="shared" si="15"/>
        <v>0</v>
      </c>
      <c r="K35" s="70"/>
      <c r="L35" s="71">
        <f t="shared" si="19"/>
      </c>
      <c r="M35" s="72"/>
      <c r="N35" s="42"/>
      <c r="O35" s="71">
        <f t="shared" si="20"/>
      </c>
      <c r="P35" s="72"/>
      <c r="Q35" s="42"/>
      <c r="R35" s="71">
        <f t="shared" si="21"/>
      </c>
      <c r="S35" s="72"/>
      <c r="T35" s="42"/>
      <c r="U35" s="71">
        <f t="shared" si="22"/>
      </c>
      <c r="V35" s="72"/>
      <c r="W35" s="42"/>
      <c r="X35" s="71">
        <f t="shared" si="23"/>
      </c>
      <c r="Y35" s="72"/>
      <c r="Z35" s="42"/>
      <c r="AA35" s="71">
        <f>IF(ISNUMBER(Z35),"-","")</f>
      </c>
      <c r="AB35" s="72"/>
      <c r="AC35" s="42"/>
      <c r="AD35" s="71">
        <f>IF(ISNUMBER(AC35),"-","")</f>
      </c>
      <c r="AE35" s="72"/>
      <c r="AF35" s="42"/>
      <c r="AG35" s="71">
        <f t="shared" si="7"/>
      </c>
      <c r="AH35" s="72"/>
      <c r="AI35" s="42"/>
      <c r="AJ35" s="71">
        <f t="shared" si="8"/>
      </c>
      <c r="AK35" s="72"/>
      <c r="AL35" s="42"/>
      <c r="AM35" s="71">
        <f t="shared" si="9"/>
      </c>
      <c r="AN35" s="72"/>
      <c r="AO35" s="71"/>
      <c r="AP35" s="43">
        <f t="shared" si="10"/>
      </c>
      <c r="AQ35" s="71"/>
      <c r="AR35" s="42">
        <f t="shared" si="16"/>
        <v>0</v>
      </c>
      <c r="AS35" s="71" t="str">
        <f t="shared" si="11"/>
        <v>-</v>
      </c>
      <c r="AT35" s="72">
        <f t="shared" si="17"/>
        <v>0</v>
      </c>
      <c r="AV35" t="str">
        <f t="shared" si="12"/>
        <v>W.O. 0 - W.O. 0  (0-0)         </v>
      </c>
      <c r="AW35" t="str">
        <f t="shared" si="18"/>
        <v>W.O. 0 - W.O. 0  (0-0)                     ; 0-0</v>
      </c>
    </row>
    <row r="36" spans="1:49" ht="15">
      <c r="A36" s="25" t="str">
        <f>'64_16 kaavio'!J191</f>
        <v>W.O.</v>
      </c>
      <c r="B36" s="23">
        <f>VLOOKUP(A36,Ilmoittautuminen!$B$3:$C$66,2,FALSE)</f>
        <v>0</v>
      </c>
      <c r="C36" s="26">
        <f>'64_16 kaavio'!L191</f>
        <v>0</v>
      </c>
      <c r="D36" s="27" t="s">
        <v>18</v>
      </c>
      <c r="E36" s="26">
        <f>'64_16 kaavio'!L193</f>
        <v>0</v>
      </c>
      <c r="F36" s="23" t="str">
        <f>'64_16 kaavio'!J193</f>
        <v>W.O.</v>
      </c>
      <c r="G36" s="23">
        <f>VLOOKUP(F36,Ilmoittautuminen!$B$3:$C$66,2,FALSE)</f>
        <v>0</v>
      </c>
      <c r="H36" s="38">
        <f t="shared" si="14"/>
        <v>0</v>
      </c>
      <c r="I36" s="64" t="s">
        <v>18</v>
      </c>
      <c r="J36" s="63">
        <f t="shared" si="15"/>
        <v>0</v>
      </c>
      <c r="K36" s="70"/>
      <c r="L36" s="71">
        <f t="shared" si="19"/>
      </c>
      <c r="M36" s="72"/>
      <c r="N36" s="42"/>
      <c r="O36" s="71">
        <f t="shared" si="20"/>
      </c>
      <c r="P36" s="72"/>
      <c r="Q36" s="42"/>
      <c r="R36" s="71">
        <f t="shared" si="21"/>
      </c>
      <c r="S36" s="72"/>
      <c r="T36" s="42"/>
      <c r="U36" s="71">
        <f t="shared" si="22"/>
      </c>
      <c r="V36" s="72"/>
      <c r="W36" s="42"/>
      <c r="X36" s="71">
        <f t="shared" si="23"/>
      </c>
      <c r="Y36" s="72"/>
      <c r="Z36" s="42"/>
      <c r="AA36" s="71">
        <f t="shared" si="5"/>
      </c>
      <c r="AB36" s="72"/>
      <c r="AC36" s="42"/>
      <c r="AD36" s="71">
        <f t="shared" si="6"/>
      </c>
      <c r="AE36" s="72"/>
      <c r="AF36" s="42"/>
      <c r="AG36" s="71">
        <f t="shared" si="7"/>
      </c>
      <c r="AH36" s="72"/>
      <c r="AI36" s="42"/>
      <c r="AJ36" s="71">
        <f t="shared" si="8"/>
      </c>
      <c r="AK36" s="72"/>
      <c r="AL36" s="42"/>
      <c r="AM36" s="71">
        <f t="shared" si="9"/>
      </c>
      <c r="AN36" s="72"/>
      <c r="AO36" s="71"/>
      <c r="AP36" s="43">
        <f t="shared" si="10"/>
      </c>
      <c r="AQ36" s="71"/>
      <c r="AR36" s="42">
        <f t="shared" si="16"/>
        <v>0</v>
      </c>
      <c r="AS36" s="71" t="str">
        <f t="shared" si="11"/>
        <v>-</v>
      </c>
      <c r="AT36" s="72">
        <f t="shared" si="17"/>
        <v>0</v>
      </c>
      <c r="AV36" t="str">
        <f t="shared" si="12"/>
        <v>W.O. 0 - W.O. 0  (0-0)         </v>
      </c>
      <c r="AW36" t="str">
        <f t="shared" si="18"/>
        <v>W.O. 0 - W.O. 0  (0-0)                     ; 0-0</v>
      </c>
    </row>
    <row r="37" spans="1:7" ht="15.75" thickBot="1">
      <c r="A37" s="25"/>
      <c r="B37" s="23"/>
      <c r="C37" s="26"/>
      <c r="D37" s="27"/>
      <c r="E37" s="26"/>
      <c r="F37" s="23"/>
      <c r="G37" s="23"/>
    </row>
    <row r="38" spans="1:49" ht="16.5" thickBot="1">
      <c r="A38" s="19" t="s">
        <v>20</v>
      </c>
      <c r="H38" s="59" t="s">
        <v>16</v>
      </c>
      <c r="I38" s="60"/>
      <c r="J38" s="61"/>
      <c r="K38" s="168" t="s">
        <v>117</v>
      </c>
      <c r="L38" s="169"/>
      <c r="M38" s="169"/>
      <c r="N38" s="169" t="s">
        <v>118</v>
      </c>
      <c r="O38" s="169"/>
      <c r="P38" s="169"/>
      <c r="Q38" s="169" t="s">
        <v>119</v>
      </c>
      <c r="R38" s="169"/>
      <c r="S38" s="169"/>
      <c r="T38" s="169" t="s">
        <v>120</v>
      </c>
      <c r="U38" s="169"/>
      <c r="V38" s="169"/>
      <c r="W38" s="169" t="s">
        <v>121</v>
      </c>
      <c r="X38" s="169"/>
      <c r="Y38" s="169"/>
      <c r="Z38" s="169" t="s">
        <v>122</v>
      </c>
      <c r="AA38" s="169"/>
      <c r="AB38" s="169"/>
      <c r="AC38" s="169" t="s">
        <v>123</v>
      </c>
      <c r="AD38" s="169"/>
      <c r="AE38" s="169"/>
      <c r="AF38" s="169" t="s">
        <v>124</v>
      </c>
      <c r="AG38" s="169"/>
      <c r="AH38" s="169"/>
      <c r="AI38" s="169" t="s">
        <v>125</v>
      </c>
      <c r="AJ38" s="169"/>
      <c r="AK38" s="169"/>
      <c r="AL38" s="169" t="s">
        <v>126</v>
      </c>
      <c r="AM38" s="169"/>
      <c r="AN38" s="169"/>
      <c r="AO38" s="169" t="s">
        <v>127</v>
      </c>
      <c r="AP38" s="169"/>
      <c r="AQ38" s="169"/>
      <c r="AR38" s="169" t="s">
        <v>128</v>
      </c>
      <c r="AS38" s="169"/>
      <c r="AT38" s="169"/>
      <c r="AV38" t="str">
        <f>A38</f>
        <v>Voittajien puoli 2. Kierros</v>
      </c>
      <c r="AW38" t="str">
        <f>A38</f>
        <v>Voittajien puoli 2. Kierros</v>
      </c>
    </row>
    <row r="39" spans="1:49" ht="15">
      <c r="A39" s="23">
        <f>'64_16 kaavio'!M8</f>
      </c>
      <c r="B39" s="23" t="e">
        <f>VLOOKUP(A39,Ilmoittautuminen!$B$3:$C$66,2,FALSE)</f>
        <v>#N/A</v>
      </c>
      <c r="C39" s="26">
        <f>'64_16 kaavio'!N8</f>
        <v>0</v>
      </c>
      <c r="D39" s="27" t="s">
        <v>18</v>
      </c>
      <c r="E39" s="26">
        <f>'64_16 kaavio'!N10</f>
        <v>0</v>
      </c>
      <c r="F39" s="23">
        <f>'64_16 kaavio'!M10</f>
      </c>
      <c r="G39" s="23" t="e">
        <f>VLOOKUP(F39,Ilmoittautuminen!$B$3:$C$66,2,FALSE)</f>
        <v>#N/A</v>
      </c>
      <c r="H39" s="38">
        <f>IF(OR(A39="W.O.",F39="W.O."),0,COUNTIF(K39,8)+COUNTIF(N39,8)+COUNTIF(Q39,8)+COUNTIF(T39,8)+COUNTIF(W39,8)+COUNTIF(Z39,8)+COUNTIF(AC39,8)+COUNTIF(AF39,8)+COUNTIF(AI39,8)+COUNTIF(AL39,8)+COUNTIF(AO39,8))</f>
        <v>0</v>
      </c>
      <c r="I39" s="62" t="s">
        <v>18</v>
      </c>
      <c r="J39" s="63">
        <f>IF(OR(A39="W.O.",F39="W.O."),0,COUNTIF(M39,8)+COUNTIF(P39,8)+COUNTIF(S39,8)+COUNTIF(V39,8)+COUNTIF(Y39,8)+COUNTIF(AB39,8)+COUNTIF(AE39,8)+COUNTIF(AH39,8)+COUNTIF(AK39,8)+COUNTIF(AN39,8)+COUNTIF(AQ39,8))</f>
        <v>0</v>
      </c>
      <c r="K39" s="65"/>
      <c r="L39" s="66">
        <f aca="true" t="shared" si="24" ref="L39:L54">IF(ISNUMBER(K39),"-","")</f>
      </c>
      <c r="M39" s="67"/>
      <c r="N39" s="68"/>
      <c r="O39" s="66">
        <f aca="true" t="shared" si="25" ref="O39:O54">IF(ISNUMBER(N39),"-","")</f>
      </c>
      <c r="P39" s="67"/>
      <c r="Q39" s="68"/>
      <c r="R39" s="66">
        <f aca="true" t="shared" si="26" ref="R39:R54">IF(ISNUMBER(Q39),"-","")</f>
      </c>
      <c r="S39" s="67"/>
      <c r="T39" s="68"/>
      <c r="U39" s="66">
        <f aca="true" t="shared" si="27" ref="U39:U54">IF(ISNUMBER(T39),"-","")</f>
      </c>
      <c r="V39" s="67"/>
      <c r="W39" s="68"/>
      <c r="X39" s="66">
        <f aca="true" t="shared" si="28" ref="X39:X54">IF(ISNUMBER(W39),"-","")</f>
      </c>
      <c r="Y39" s="67"/>
      <c r="Z39" s="68"/>
      <c r="AA39" s="66">
        <f>IF(ISNUMBER(Z39),"-","")</f>
      </c>
      <c r="AB39" s="67"/>
      <c r="AC39" s="68"/>
      <c r="AD39" s="66">
        <f aca="true" t="shared" si="29" ref="AD39:AD54">IF(ISNUMBER(AC39),"-","")</f>
      </c>
      <c r="AE39" s="67"/>
      <c r="AF39" s="68"/>
      <c r="AG39" s="66">
        <f aca="true" t="shared" si="30" ref="AG39:AG54">IF(ISNUMBER(AF39),"-","")</f>
      </c>
      <c r="AH39" s="67"/>
      <c r="AI39" s="68"/>
      <c r="AJ39" s="66">
        <f aca="true" t="shared" si="31" ref="AJ39:AJ54">IF(ISNUMBER(AI39),"-","")</f>
      </c>
      <c r="AK39" s="67"/>
      <c r="AL39" s="68"/>
      <c r="AM39" s="66">
        <f aca="true" t="shared" si="32" ref="AM39:AM54">IF(ISNUMBER(AL39),"-","")</f>
      </c>
      <c r="AN39" s="67"/>
      <c r="AO39" s="66"/>
      <c r="AP39" s="69">
        <f aca="true" t="shared" si="33" ref="AP39:AP54">IF(ISNUMBER(AO39),"-","")</f>
      </c>
      <c r="AQ39" s="66"/>
      <c r="AR39" s="68">
        <f>SUM(K39+N39+Q39+T39+W39+Z39+AC39+AF39+AI39+AL39+AO39)</f>
        <v>0</v>
      </c>
      <c r="AS39" s="66" t="str">
        <f aca="true" t="shared" si="34" ref="AS39:AS54">IF(ISNUMBER(AR39),"-","")</f>
        <v>-</v>
      </c>
      <c r="AT39" s="67">
        <f>(M39+P39+S39+V39+Y39+AB39+AE39+AH39+AK39+AN39+AQ39)</f>
        <v>0</v>
      </c>
      <c r="AV39" t="e">
        <f aca="true" t="shared" si="35" ref="AV39:AV54">CONCATENATE(A39," ",B39," - ",F39," ",G39,"  (",C39,"-",E39,") ",K39,L39,M39,"  ",N39,O39,P39,"  ",Q39,R39,S39,"  ",T39,U39,V39,"  ",W39,X39)</f>
        <v>#N/A</v>
      </c>
      <c r="AW39" t="e">
        <f>CONCATENATE(AV39,Y39,"  ",Z39,AA39,AB39,"  ",AC39,AD39,AE39,"  ",AF39,AG39,AH39,"  ",AI39,AJ39,AK39,"  ",AL39,AM39,AN39,"  ",AO39,AP39,AQ39,"; ",AR39,"-",AT39)</f>
        <v>#N/A</v>
      </c>
    </row>
    <row r="40" spans="1:49" ht="15">
      <c r="A40" s="23">
        <f>'64_16 kaavio'!M20</f>
      </c>
      <c r="B40" s="23" t="e">
        <f>VLOOKUP(A40,Ilmoittautuminen!$B$3:$C$66,2,FALSE)</f>
        <v>#N/A</v>
      </c>
      <c r="C40" s="26">
        <f>'64_16 kaavio'!N20</f>
        <v>0</v>
      </c>
      <c r="D40" s="27" t="s">
        <v>18</v>
      </c>
      <c r="E40" s="26">
        <f>'64_16 kaavio'!N22</f>
        <v>0</v>
      </c>
      <c r="F40" s="23">
        <f>'64_16 kaavio'!M22</f>
      </c>
      <c r="G40" s="23" t="e">
        <f>VLOOKUP(F40,Ilmoittautuminen!$B$3:$C$66,2,FALSE)</f>
        <v>#N/A</v>
      </c>
      <c r="H40" s="38">
        <f aca="true" t="shared" si="36" ref="H40:H54">IF(OR(A40="W.O.",F40="W.O."),0,COUNTIF(K40,8)+COUNTIF(N40,8)+COUNTIF(Q40,8)+COUNTIF(T40,8)+COUNTIF(W40,8)+COUNTIF(Z40,8)+COUNTIF(AC40,8)+COUNTIF(AF40,8)+COUNTIF(AI40,8)+COUNTIF(AL40,8)+COUNTIF(AO40,8))</f>
        <v>0</v>
      </c>
      <c r="I40" s="64" t="s">
        <v>18</v>
      </c>
      <c r="J40" s="63">
        <f aca="true" t="shared" si="37" ref="J40:J54">IF(OR(A40="W.O.",F40="W.O."),0,COUNTIF(M40,8)+COUNTIF(P40,8)+COUNTIF(S40,8)+COUNTIF(V40,8)+COUNTIF(Y40,8)+COUNTIF(AB40,8)+COUNTIF(AE40,8)+COUNTIF(AH40,8)+COUNTIF(AK40,8)+COUNTIF(AN40,8)+COUNTIF(AQ40,8))</f>
        <v>0</v>
      </c>
      <c r="K40" s="70"/>
      <c r="L40" s="71">
        <f t="shared" si="24"/>
      </c>
      <c r="M40" s="72"/>
      <c r="N40" s="42"/>
      <c r="O40" s="71">
        <f t="shared" si="25"/>
      </c>
      <c r="P40" s="72"/>
      <c r="Q40" s="42"/>
      <c r="R40" s="71">
        <f t="shared" si="26"/>
      </c>
      <c r="S40" s="72"/>
      <c r="T40" s="42"/>
      <c r="U40" s="71">
        <f t="shared" si="27"/>
      </c>
      <c r="V40" s="72"/>
      <c r="W40" s="42"/>
      <c r="X40" s="71">
        <f t="shared" si="28"/>
      </c>
      <c r="Y40" s="72"/>
      <c r="Z40" s="42"/>
      <c r="AA40" s="71">
        <f>IF(ISNUMBER(Z40),"-","")</f>
      </c>
      <c r="AB40" s="72"/>
      <c r="AC40" s="42"/>
      <c r="AD40" s="71">
        <f t="shared" si="29"/>
      </c>
      <c r="AE40" s="72"/>
      <c r="AF40" s="42"/>
      <c r="AG40" s="71">
        <f t="shared" si="30"/>
      </c>
      <c r="AH40" s="72"/>
      <c r="AI40" s="42"/>
      <c r="AJ40" s="71">
        <f t="shared" si="31"/>
      </c>
      <c r="AK40" s="72"/>
      <c r="AL40" s="42"/>
      <c r="AM40" s="71">
        <f t="shared" si="32"/>
      </c>
      <c r="AN40" s="72"/>
      <c r="AO40" s="71"/>
      <c r="AP40" s="43">
        <f t="shared" si="33"/>
      </c>
      <c r="AQ40" s="71"/>
      <c r="AR40" s="42">
        <f>SUM(K40+N40+Q40+T40+W40+Z40+AC40+AF40+AI40+AL40+AO40)</f>
        <v>0</v>
      </c>
      <c r="AS40" s="71" t="str">
        <f t="shared" si="34"/>
        <v>-</v>
      </c>
      <c r="AT40" s="72">
        <f aca="true" t="shared" si="38" ref="AT40:AT54">SUM(M40+P40+S40+V40+Y40+AB40+AE40+AH40+AK40+AN40+AQ40)</f>
        <v>0</v>
      </c>
      <c r="AV40" t="e">
        <f t="shared" si="35"/>
        <v>#N/A</v>
      </c>
      <c r="AW40" t="e">
        <f aca="true" t="shared" si="39" ref="AW40:AW54">CONCATENATE(AV40,Y40,"  ",Z40,AA40,AB40,"  ",AC40,AD40,AE40,"  ",AF40,AG40,AH40,"  ",AI40,AJ40,AK40,"  ",AL40,AM40,AN40,"  ",AO40,AP40,AQ40,"; ",AR40,"-",AT40)</f>
        <v>#N/A</v>
      </c>
    </row>
    <row r="41" spans="1:49" ht="15">
      <c r="A41" s="23">
        <f>'64_16 kaavio'!M32</f>
      </c>
      <c r="B41" s="23" t="e">
        <f>VLOOKUP(A41,Ilmoittautuminen!$B$3:$C$66,2,FALSE)</f>
        <v>#N/A</v>
      </c>
      <c r="C41" s="26">
        <f>'64_16 kaavio'!N32</f>
        <v>0</v>
      </c>
      <c r="D41" s="27" t="s">
        <v>18</v>
      </c>
      <c r="E41" s="26">
        <f>'64_16 kaavio'!N34</f>
        <v>0</v>
      </c>
      <c r="F41" s="23">
        <f>'64_16 kaavio'!M34</f>
      </c>
      <c r="G41" s="23" t="e">
        <f>VLOOKUP(F41,Ilmoittautuminen!$B$3:$C$66,2,FALSE)</f>
        <v>#N/A</v>
      </c>
      <c r="H41" s="38">
        <f t="shared" si="36"/>
        <v>0</v>
      </c>
      <c r="I41" s="64" t="s">
        <v>18</v>
      </c>
      <c r="J41" s="63">
        <f t="shared" si="37"/>
        <v>0</v>
      </c>
      <c r="K41" s="70"/>
      <c r="L41" s="71">
        <f t="shared" si="24"/>
      </c>
      <c r="M41" s="72"/>
      <c r="N41" s="42"/>
      <c r="O41" s="71">
        <f t="shared" si="25"/>
      </c>
      <c r="P41" s="72"/>
      <c r="Q41" s="42"/>
      <c r="R41" s="71">
        <f t="shared" si="26"/>
      </c>
      <c r="S41" s="72"/>
      <c r="T41" s="42"/>
      <c r="U41" s="71">
        <f t="shared" si="27"/>
      </c>
      <c r="V41" s="72"/>
      <c r="W41" s="42"/>
      <c r="X41" s="71">
        <f t="shared" si="28"/>
      </c>
      <c r="Y41" s="72"/>
      <c r="Z41" s="42"/>
      <c r="AA41" s="71">
        <f>IF(ISNUMBER(Z41),"-","")</f>
      </c>
      <c r="AB41" s="72"/>
      <c r="AC41" s="42"/>
      <c r="AD41" s="71">
        <f t="shared" si="29"/>
      </c>
      <c r="AE41" s="72"/>
      <c r="AF41" s="42"/>
      <c r="AG41" s="71">
        <f t="shared" si="30"/>
      </c>
      <c r="AH41" s="72"/>
      <c r="AI41" s="42"/>
      <c r="AJ41" s="71">
        <f t="shared" si="31"/>
      </c>
      <c r="AK41" s="72"/>
      <c r="AL41" s="42"/>
      <c r="AM41" s="71">
        <f t="shared" si="32"/>
      </c>
      <c r="AN41" s="72"/>
      <c r="AO41" s="71"/>
      <c r="AP41" s="43">
        <f t="shared" si="33"/>
      </c>
      <c r="AQ41" s="71"/>
      <c r="AR41" s="42">
        <f aca="true" t="shared" si="40" ref="AR41:AR54">SUM(K41+N41+Q41+T41+W41+Z41+AC41+AF41+AI41+AL41+AO41)</f>
        <v>0</v>
      </c>
      <c r="AS41" s="71" t="str">
        <f t="shared" si="34"/>
        <v>-</v>
      </c>
      <c r="AT41" s="72">
        <f t="shared" si="38"/>
        <v>0</v>
      </c>
      <c r="AV41" t="e">
        <f t="shared" si="35"/>
        <v>#N/A</v>
      </c>
      <c r="AW41" t="e">
        <f t="shared" si="39"/>
        <v>#N/A</v>
      </c>
    </row>
    <row r="42" spans="1:49" ht="15">
      <c r="A42" s="23">
        <f>'64_16 kaavio'!M44</f>
      </c>
      <c r="B42" s="23" t="e">
        <f>VLOOKUP(A42,Ilmoittautuminen!$B$3:$C$66,2,FALSE)</f>
        <v>#N/A</v>
      </c>
      <c r="C42" s="26">
        <f>'64_16 kaavio'!N44</f>
        <v>0</v>
      </c>
      <c r="D42" s="27" t="s">
        <v>18</v>
      </c>
      <c r="E42" s="26">
        <f>'64_16 kaavio'!N46</f>
        <v>0</v>
      </c>
      <c r="F42" s="23">
        <f>'64_16 kaavio'!M46</f>
      </c>
      <c r="G42" s="23" t="e">
        <f>VLOOKUP(F42,Ilmoittautuminen!$B$3:$C$66,2,FALSE)</f>
        <v>#N/A</v>
      </c>
      <c r="H42" s="38">
        <f t="shared" si="36"/>
        <v>0</v>
      </c>
      <c r="I42" s="64" t="s">
        <v>18</v>
      </c>
      <c r="J42" s="63">
        <f t="shared" si="37"/>
        <v>0</v>
      </c>
      <c r="K42" s="70"/>
      <c r="L42" s="71">
        <f t="shared" si="24"/>
      </c>
      <c r="M42" s="72"/>
      <c r="N42" s="42"/>
      <c r="O42" s="71">
        <f t="shared" si="25"/>
      </c>
      <c r="P42" s="72"/>
      <c r="Q42" s="42"/>
      <c r="R42" s="71">
        <f t="shared" si="26"/>
      </c>
      <c r="S42" s="72"/>
      <c r="T42" s="42"/>
      <c r="U42" s="71">
        <f t="shared" si="27"/>
      </c>
      <c r="V42" s="72"/>
      <c r="W42" s="42"/>
      <c r="X42" s="71">
        <f t="shared" si="28"/>
      </c>
      <c r="Y42" s="72"/>
      <c r="Z42" s="42"/>
      <c r="AA42" s="71">
        <f aca="true" t="shared" si="41" ref="AA42:AA54">IF(ISNUMBER(Z42),"-","")</f>
      </c>
      <c r="AB42" s="72"/>
      <c r="AC42" s="42"/>
      <c r="AD42" s="71">
        <f t="shared" si="29"/>
      </c>
      <c r="AE42" s="72"/>
      <c r="AF42" s="42"/>
      <c r="AG42" s="71">
        <f t="shared" si="30"/>
      </c>
      <c r="AH42" s="72"/>
      <c r="AI42" s="42"/>
      <c r="AJ42" s="71">
        <f t="shared" si="31"/>
      </c>
      <c r="AK42" s="72"/>
      <c r="AL42" s="42"/>
      <c r="AM42" s="71">
        <f t="shared" si="32"/>
      </c>
      <c r="AN42" s="72"/>
      <c r="AO42" s="71"/>
      <c r="AP42" s="43">
        <f t="shared" si="33"/>
      </c>
      <c r="AQ42" s="71"/>
      <c r="AR42" s="42">
        <f t="shared" si="40"/>
        <v>0</v>
      </c>
      <c r="AS42" s="71" t="str">
        <f t="shared" si="34"/>
        <v>-</v>
      </c>
      <c r="AT42" s="72">
        <f t="shared" si="38"/>
        <v>0</v>
      </c>
      <c r="AV42" t="e">
        <f t="shared" si="35"/>
        <v>#N/A</v>
      </c>
      <c r="AW42" t="e">
        <f t="shared" si="39"/>
        <v>#N/A</v>
      </c>
    </row>
    <row r="43" spans="1:49" ht="15">
      <c r="A43" s="23">
        <f>'64_16 kaavio'!M56</f>
      </c>
      <c r="B43" s="23" t="e">
        <f>VLOOKUP(A43,Ilmoittautuminen!$B$3:$C$66,2,FALSE)</f>
        <v>#N/A</v>
      </c>
      <c r="C43" s="26">
        <f>'64_16 kaavio'!N56</f>
        <v>0</v>
      </c>
      <c r="D43" s="27" t="s">
        <v>18</v>
      </c>
      <c r="E43" s="26">
        <f>'64_16 kaavio'!N58</f>
        <v>0</v>
      </c>
      <c r="F43" s="23">
        <f>'64_16 kaavio'!M58</f>
      </c>
      <c r="G43" s="23" t="e">
        <f>VLOOKUP(F43,Ilmoittautuminen!$B$3:$C$66,2,FALSE)</f>
        <v>#N/A</v>
      </c>
      <c r="H43" s="38">
        <f t="shared" si="36"/>
        <v>0</v>
      </c>
      <c r="I43" s="64" t="s">
        <v>18</v>
      </c>
      <c r="J43" s="63">
        <f t="shared" si="37"/>
        <v>0</v>
      </c>
      <c r="K43" s="70"/>
      <c r="L43" s="71">
        <f t="shared" si="24"/>
      </c>
      <c r="M43" s="72"/>
      <c r="N43" s="42"/>
      <c r="O43" s="71">
        <f t="shared" si="25"/>
      </c>
      <c r="P43" s="72"/>
      <c r="Q43" s="42"/>
      <c r="R43" s="71">
        <f t="shared" si="26"/>
      </c>
      <c r="S43" s="72"/>
      <c r="T43" s="42"/>
      <c r="U43" s="71">
        <f t="shared" si="27"/>
      </c>
      <c r="V43" s="72"/>
      <c r="W43" s="42"/>
      <c r="X43" s="71">
        <f t="shared" si="28"/>
      </c>
      <c r="Y43" s="72"/>
      <c r="Z43" s="42"/>
      <c r="AA43" s="71">
        <f>IF(ISNUMBER(Z43),"-","")</f>
      </c>
      <c r="AB43" s="72"/>
      <c r="AC43" s="42"/>
      <c r="AD43" s="71">
        <f t="shared" si="29"/>
      </c>
      <c r="AE43" s="72"/>
      <c r="AF43" s="42"/>
      <c r="AG43" s="71">
        <f t="shared" si="30"/>
      </c>
      <c r="AH43" s="72"/>
      <c r="AI43" s="42"/>
      <c r="AJ43" s="71">
        <f t="shared" si="31"/>
      </c>
      <c r="AK43" s="72"/>
      <c r="AL43" s="42"/>
      <c r="AM43" s="71">
        <f t="shared" si="32"/>
      </c>
      <c r="AN43" s="72"/>
      <c r="AO43" s="71"/>
      <c r="AP43" s="43">
        <f t="shared" si="33"/>
      </c>
      <c r="AQ43" s="71"/>
      <c r="AR43" s="42">
        <f t="shared" si="40"/>
        <v>0</v>
      </c>
      <c r="AS43" s="71" t="str">
        <f t="shared" si="34"/>
        <v>-</v>
      </c>
      <c r="AT43" s="72">
        <f t="shared" si="38"/>
        <v>0</v>
      </c>
      <c r="AV43" t="e">
        <f t="shared" si="35"/>
        <v>#N/A</v>
      </c>
      <c r="AW43" t="e">
        <f t="shared" si="39"/>
        <v>#N/A</v>
      </c>
    </row>
    <row r="44" spans="1:49" ht="15">
      <c r="A44" s="23">
        <f>'64_16 kaavio'!M68</f>
      </c>
      <c r="B44" s="23" t="e">
        <f>VLOOKUP(A44,Ilmoittautuminen!$B$3:$C$66,2,FALSE)</f>
        <v>#N/A</v>
      </c>
      <c r="C44" s="26">
        <f>'64_16 kaavio'!N68</f>
        <v>0</v>
      </c>
      <c r="D44" s="27" t="s">
        <v>18</v>
      </c>
      <c r="E44" s="26">
        <f>'64_16 kaavio'!N70</f>
        <v>0</v>
      </c>
      <c r="F44" s="23">
        <f>'64_16 kaavio'!M70</f>
      </c>
      <c r="G44" s="23" t="e">
        <f>VLOOKUP(F44,Ilmoittautuminen!$B$3:$C$66,2,FALSE)</f>
        <v>#N/A</v>
      </c>
      <c r="H44" s="38">
        <f t="shared" si="36"/>
        <v>0</v>
      </c>
      <c r="I44" s="64" t="s">
        <v>18</v>
      </c>
      <c r="J44" s="63">
        <f t="shared" si="37"/>
        <v>0</v>
      </c>
      <c r="K44" s="70"/>
      <c r="L44" s="71">
        <f t="shared" si="24"/>
      </c>
      <c r="M44" s="72"/>
      <c r="N44" s="42"/>
      <c r="O44" s="71">
        <f t="shared" si="25"/>
      </c>
      <c r="P44" s="72"/>
      <c r="Q44" s="42"/>
      <c r="R44" s="71">
        <f t="shared" si="26"/>
      </c>
      <c r="S44" s="72"/>
      <c r="T44" s="42"/>
      <c r="U44" s="71">
        <f t="shared" si="27"/>
      </c>
      <c r="V44" s="72"/>
      <c r="W44" s="42"/>
      <c r="X44" s="71">
        <f t="shared" si="28"/>
      </c>
      <c r="Y44" s="72"/>
      <c r="Z44" s="42"/>
      <c r="AA44" s="71">
        <f>IF(ISNUMBER(Z44),"-","")</f>
      </c>
      <c r="AB44" s="72"/>
      <c r="AC44" s="42"/>
      <c r="AD44" s="71">
        <f t="shared" si="29"/>
      </c>
      <c r="AE44" s="72"/>
      <c r="AF44" s="42"/>
      <c r="AG44" s="71">
        <f t="shared" si="30"/>
      </c>
      <c r="AH44" s="72"/>
      <c r="AI44" s="42"/>
      <c r="AJ44" s="71">
        <f t="shared" si="31"/>
      </c>
      <c r="AK44" s="72"/>
      <c r="AL44" s="42"/>
      <c r="AM44" s="71">
        <f t="shared" si="32"/>
      </c>
      <c r="AN44" s="72"/>
      <c r="AO44" s="71"/>
      <c r="AP44" s="43">
        <f t="shared" si="33"/>
      </c>
      <c r="AQ44" s="71"/>
      <c r="AR44" s="42">
        <f t="shared" si="40"/>
        <v>0</v>
      </c>
      <c r="AS44" s="71" t="str">
        <f t="shared" si="34"/>
        <v>-</v>
      </c>
      <c r="AT44" s="72">
        <f t="shared" si="38"/>
        <v>0</v>
      </c>
      <c r="AV44" t="e">
        <f t="shared" si="35"/>
        <v>#N/A</v>
      </c>
      <c r="AW44" t="e">
        <f t="shared" si="39"/>
        <v>#N/A</v>
      </c>
    </row>
    <row r="45" spans="1:49" ht="15">
      <c r="A45" s="23">
        <f>'64_16 kaavio'!M80</f>
      </c>
      <c r="B45" s="23" t="e">
        <f>VLOOKUP(A45,Ilmoittautuminen!$B$3:$C$66,2,FALSE)</f>
        <v>#N/A</v>
      </c>
      <c r="C45" s="26">
        <f>'64_16 kaavio'!N80</f>
        <v>0</v>
      </c>
      <c r="D45" s="27" t="s">
        <v>18</v>
      </c>
      <c r="E45" s="26">
        <f>'64_16 kaavio'!N82</f>
        <v>0</v>
      </c>
      <c r="F45" s="23">
        <f>'64_16 kaavio'!M82</f>
      </c>
      <c r="G45" s="23" t="e">
        <f>VLOOKUP(F45,Ilmoittautuminen!$B$3:$C$66,2,FALSE)</f>
        <v>#N/A</v>
      </c>
      <c r="H45" s="38">
        <f t="shared" si="36"/>
        <v>0</v>
      </c>
      <c r="I45" s="64" t="s">
        <v>18</v>
      </c>
      <c r="J45" s="63">
        <f t="shared" si="37"/>
        <v>0</v>
      </c>
      <c r="K45" s="70"/>
      <c r="L45" s="71">
        <f t="shared" si="24"/>
      </c>
      <c r="M45" s="72"/>
      <c r="N45" s="42"/>
      <c r="O45" s="71">
        <f t="shared" si="25"/>
      </c>
      <c r="P45" s="72"/>
      <c r="Q45" s="42"/>
      <c r="R45" s="71">
        <f t="shared" si="26"/>
      </c>
      <c r="S45" s="72"/>
      <c r="T45" s="42"/>
      <c r="U45" s="71">
        <f t="shared" si="27"/>
      </c>
      <c r="V45" s="72"/>
      <c r="W45" s="42"/>
      <c r="X45" s="71">
        <f t="shared" si="28"/>
      </c>
      <c r="Y45" s="72"/>
      <c r="Z45" s="42"/>
      <c r="AA45" s="71">
        <f t="shared" si="41"/>
      </c>
      <c r="AB45" s="72"/>
      <c r="AC45" s="42"/>
      <c r="AD45" s="71">
        <f t="shared" si="29"/>
      </c>
      <c r="AE45" s="72"/>
      <c r="AF45" s="42"/>
      <c r="AG45" s="71">
        <f t="shared" si="30"/>
      </c>
      <c r="AH45" s="72"/>
      <c r="AI45" s="42"/>
      <c r="AJ45" s="71">
        <f t="shared" si="31"/>
      </c>
      <c r="AK45" s="72"/>
      <c r="AL45" s="42"/>
      <c r="AM45" s="71">
        <f t="shared" si="32"/>
      </c>
      <c r="AN45" s="72"/>
      <c r="AO45" s="71"/>
      <c r="AP45" s="43">
        <f t="shared" si="33"/>
      </c>
      <c r="AQ45" s="71"/>
      <c r="AR45" s="42">
        <f t="shared" si="40"/>
        <v>0</v>
      </c>
      <c r="AS45" s="71" t="str">
        <f t="shared" si="34"/>
        <v>-</v>
      </c>
      <c r="AT45" s="72">
        <f t="shared" si="38"/>
        <v>0</v>
      </c>
      <c r="AV45" t="e">
        <f t="shared" si="35"/>
        <v>#N/A</v>
      </c>
      <c r="AW45" t="e">
        <f t="shared" si="39"/>
        <v>#N/A</v>
      </c>
    </row>
    <row r="46" spans="1:49" ht="15">
      <c r="A46" s="23">
        <f>'64_16 kaavio'!M92</f>
      </c>
      <c r="B46" s="23" t="e">
        <f>VLOOKUP(A46,Ilmoittautuminen!$B$3:$C$66,2,FALSE)</f>
        <v>#N/A</v>
      </c>
      <c r="C46" s="26">
        <f>'64_16 kaavio'!N92</f>
        <v>0</v>
      </c>
      <c r="D46" s="27" t="s">
        <v>18</v>
      </c>
      <c r="E46" s="26">
        <f>'64_16 kaavio'!N94</f>
        <v>0</v>
      </c>
      <c r="F46" s="23">
        <f>'64_16 kaavio'!M94</f>
      </c>
      <c r="G46" s="23" t="e">
        <f>VLOOKUP(F46,Ilmoittautuminen!$B$3:$C$66,2,FALSE)</f>
        <v>#N/A</v>
      </c>
      <c r="H46" s="38">
        <f t="shared" si="36"/>
        <v>0</v>
      </c>
      <c r="I46" s="64" t="s">
        <v>18</v>
      </c>
      <c r="J46" s="63">
        <f t="shared" si="37"/>
        <v>0</v>
      </c>
      <c r="K46" s="70"/>
      <c r="L46" s="71">
        <f t="shared" si="24"/>
      </c>
      <c r="M46" s="72"/>
      <c r="N46" s="42"/>
      <c r="O46" s="71">
        <f t="shared" si="25"/>
      </c>
      <c r="P46" s="72"/>
      <c r="Q46" s="42"/>
      <c r="R46" s="71">
        <f t="shared" si="26"/>
      </c>
      <c r="S46" s="72"/>
      <c r="T46" s="42"/>
      <c r="U46" s="71">
        <f t="shared" si="27"/>
      </c>
      <c r="V46" s="72"/>
      <c r="W46" s="42"/>
      <c r="X46" s="71">
        <f t="shared" si="28"/>
      </c>
      <c r="Y46" s="72"/>
      <c r="Z46" s="42"/>
      <c r="AA46" s="71">
        <f t="shared" si="41"/>
      </c>
      <c r="AB46" s="72"/>
      <c r="AC46" s="42"/>
      <c r="AD46" s="71">
        <f t="shared" si="29"/>
      </c>
      <c r="AE46" s="72"/>
      <c r="AF46" s="42"/>
      <c r="AG46" s="71">
        <f t="shared" si="30"/>
      </c>
      <c r="AH46" s="72"/>
      <c r="AI46" s="42"/>
      <c r="AJ46" s="71">
        <f t="shared" si="31"/>
      </c>
      <c r="AK46" s="72"/>
      <c r="AL46" s="42"/>
      <c r="AM46" s="71">
        <f t="shared" si="32"/>
      </c>
      <c r="AN46" s="72"/>
      <c r="AO46" s="71"/>
      <c r="AP46" s="43">
        <f t="shared" si="33"/>
      </c>
      <c r="AQ46" s="71"/>
      <c r="AR46" s="42">
        <f t="shared" si="40"/>
        <v>0</v>
      </c>
      <c r="AS46" s="71" t="str">
        <f t="shared" si="34"/>
        <v>-</v>
      </c>
      <c r="AT46" s="72">
        <f t="shared" si="38"/>
        <v>0</v>
      </c>
      <c r="AV46" t="e">
        <f t="shared" si="35"/>
        <v>#N/A</v>
      </c>
      <c r="AW46" t="e">
        <f t="shared" si="39"/>
        <v>#N/A</v>
      </c>
    </row>
    <row r="47" spans="1:49" ht="15">
      <c r="A47" s="23">
        <f>'64_16 kaavio'!M104</f>
      </c>
      <c r="B47" s="23" t="e">
        <f>VLOOKUP(A47,Ilmoittautuminen!$B$3:$C$66,2,FALSE)</f>
        <v>#N/A</v>
      </c>
      <c r="C47" s="26">
        <f>'64_16 kaavio'!N104</f>
        <v>0</v>
      </c>
      <c r="D47" s="27" t="s">
        <v>18</v>
      </c>
      <c r="E47" s="26">
        <f>'64_16 kaavio'!N106</f>
        <v>0</v>
      </c>
      <c r="F47" s="23">
        <f>'64_16 kaavio'!M106</f>
      </c>
      <c r="G47" s="23" t="e">
        <f>VLOOKUP(F47,Ilmoittautuminen!$B$3:$C$66,2,FALSE)</f>
        <v>#N/A</v>
      </c>
      <c r="H47" s="38">
        <f t="shared" si="36"/>
        <v>0</v>
      </c>
      <c r="I47" s="64" t="s">
        <v>18</v>
      </c>
      <c r="J47" s="63">
        <f t="shared" si="37"/>
        <v>0</v>
      </c>
      <c r="K47" s="70"/>
      <c r="L47" s="71">
        <f t="shared" si="24"/>
      </c>
      <c r="M47" s="72"/>
      <c r="N47" s="42"/>
      <c r="O47" s="71">
        <f t="shared" si="25"/>
      </c>
      <c r="P47" s="72"/>
      <c r="Q47" s="42"/>
      <c r="R47" s="71">
        <f t="shared" si="26"/>
      </c>
      <c r="S47" s="72"/>
      <c r="T47" s="42"/>
      <c r="U47" s="71">
        <f t="shared" si="27"/>
      </c>
      <c r="V47" s="72"/>
      <c r="W47" s="42"/>
      <c r="X47" s="71">
        <f t="shared" si="28"/>
      </c>
      <c r="Y47" s="72"/>
      <c r="Z47" s="42"/>
      <c r="AA47" s="71">
        <f t="shared" si="41"/>
      </c>
      <c r="AB47" s="72"/>
      <c r="AC47" s="42"/>
      <c r="AD47" s="71">
        <f t="shared" si="29"/>
      </c>
      <c r="AE47" s="72"/>
      <c r="AF47" s="42"/>
      <c r="AG47" s="71">
        <f t="shared" si="30"/>
      </c>
      <c r="AH47" s="72"/>
      <c r="AI47" s="42"/>
      <c r="AJ47" s="71">
        <f t="shared" si="31"/>
      </c>
      <c r="AK47" s="72"/>
      <c r="AL47" s="42"/>
      <c r="AM47" s="71">
        <f t="shared" si="32"/>
      </c>
      <c r="AN47" s="72"/>
      <c r="AO47" s="71"/>
      <c r="AP47" s="43">
        <f t="shared" si="33"/>
      </c>
      <c r="AQ47" s="71"/>
      <c r="AR47" s="42">
        <f t="shared" si="40"/>
        <v>0</v>
      </c>
      <c r="AS47" s="71" t="str">
        <f t="shared" si="34"/>
        <v>-</v>
      </c>
      <c r="AT47" s="72">
        <f t="shared" si="38"/>
        <v>0</v>
      </c>
      <c r="AV47" t="e">
        <f t="shared" si="35"/>
        <v>#N/A</v>
      </c>
      <c r="AW47" t="e">
        <f t="shared" si="39"/>
        <v>#N/A</v>
      </c>
    </row>
    <row r="48" spans="1:49" ht="15">
      <c r="A48" s="23">
        <f>'64_16 kaavio'!M116</f>
      </c>
      <c r="B48" s="23" t="e">
        <f>VLOOKUP(A48,Ilmoittautuminen!$B$3:$C$66,2,FALSE)</f>
        <v>#N/A</v>
      </c>
      <c r="C48" s="26">
        <f>'64_16 kaavio'!N116</f>
        <v>0</v>
      </c>
      <c r="D48" s="27" t="s">
        <v>18</v>
      </c>
      <c r="E48" s="26">
        <f>'64_16 kaavio'!N118</f>
        <v>0</v>
      </c>
      <c r="F48" s="23">
        <f>'64_16 kaavio'!M118</f>
      </c>
      <c r="G48" s="23" t="e">
        <f>VLOOKUP(F48,Ilmoittautuminen!$B$3:$C$66,2,FALSE)</f>
        <v>#N/A</v>
      </c>
      <c r="H48" s="38">
        <f t="shared" si="36"/>
        <v>0</v>
      </c>
      <c r="I48" s="64" t="s">
        <v>18</v>
      </c>
      <c r="J48" s="63">
        <f t="shared" si="37"/>
        <v>0</v>
      </c>
      <c r="K48" s="70"/>
      <c r="L48" s="71">
        <f t="shared" si="24"/>
      </c>
      <c r="M48" s="72"/>
      <c r="N48" s="42"/>
      <c r="O48" s="71">
        <f t="shared" si="25"/>
      </c>
      <c r="P48" s="72"/>
      <c r="Q48" s="42"/>
      <c r="R48" s="71">
        <f t="shared" si="26"/>
      </c>
      <c r="S48" s="72"/>
      <c r="T48" s="42"/>
      <c r="U48" s="71">
        <f t="shared" si="27"/>
      </c>
      <c r="V48" s="72"/>
      <c r="W48" s="42"/>
      <c r="X48" s="71">
        <f t="shared" si="28"/>
      </c>
      <c r="Y48" s="72"/>
      <c r="Z48" s="42"/>
      <c r="AA48" s="71">
        <f t="shared" si="41"/>
      </c>
      <c r="AB48" s="72"/>
      <c r="AC48" s="42"/>
      <c r="AD48" s="71">
        <f t="shared" si="29"/>
      </c>
      <c r="AE48" s="72"/>
      <c r="AF48" s="42"/>
      <c r="AG48" s="71">
        <f t="shared" si="30"/>
      </c>
      <c r="AH48" s="72"/>
      <c r="AI48" s="42"/>
      <c r="AJ48" s="71">
        <f t="shared" si="31"/>
      </c>
      <c r="AK48" s="72"/>
      <c r="AL48" s="42"/>
      <c r="AM48" s="71">
        <f t="shared" si="32"/>
      </c>
      <c r="AN48" s="72"/>
      <c r="AO48" s="71"/>
      <c r="AP48" s="43">
        <f t="shared" si="33"/>
      </c>
      <c r="AQ48" s="71"/>
      <c r="AR48" s="42">
        <f t="shared" si="40"/>
        <v>0</v>
      </c>
      <c r="AS48" s="71" t="str">
        <f t="shared" si="34"/>
        <v>-</v>
      </c>
      <c r="AT48" s="72">
        <f t="shared" si="38"/>
        <v>0</v>
      </c>
      <c r="AV48" t="e">
        <f t="shared" si="35"/>
        <v>#N/A</v>
      </c>
      <c r="AW48" t="e">
        <f t="shared" si="39"/>
        <v>#N/A</v>
      </c>
    </row>
    <row r="49" spans="1:49" ht="15">
      <c r="A49" s="23">
        <f>'64_16 kaavio'!M128</f>
      </c>
      <c r="B49" s="23" t="e">
        <f>VLOOKUP(A49,Ilmoittautuminen!$B$3:$C$66,2,FALSE)</f>
        <v>#N/A</v>
      </c>
      <c r="C49" s="26">
        <f>'64_16 kaavio'!N128</f>
        <v>0</v>
      </c>
      <c r="D49" s="27" t="s">
        <v>18</v>
      </c>
      <c r="E49" s="26">
        <f>'64_16 kaavio'!N130</f>
        <v>0</v>
      </c>
      <c r="F49" s="23">
        <f>'64_16 kaavio'!M130</f>
      </c>
      <c r="G49" s="23" t="e">
        <f>VLOOKUP(F49,Ilmoittautuminen!$B$3:$C$66,2,FALSE)</f>
        <v>#N/A</v>
      </c>
      <c r="H49" s="38">
        <f t="shared" si="36"/>
        <v>0</v>
      </c>
      <c r="I49" s="64" t="s">
        <v>18</v>
      </c>
      <c r="J49" s="63">
        <f t="shared" si="37"/>
        <v>0</v>
      </c>
      <c r="K49" s="70"/>
      <c r="L49" s="71">
        <f t="shared" si="24"/>
      </c>
      <c r="M49" s="72"/>
      <c r="N49" s="42"/>
      <c r="O49" s="71">
        <f t="shared" si="25"/>
      </c>
      <c r="P49" s="72"/>
      <c r="Q49" s="42"/>
      <c r="R49" s="71">
        <f t="shared" si="26"/>
      </c>
      <c r="S49" s="72"/>
      <c r="T49" s="42"/>
      <c r="U49" s="71">
        <f t="shared" si="27"/>
      </c>
      <c r="V49" s="72"/>
      <c r="W49" s="42"/>
      <c r="X49" s="71">
        <f t="shared" si="28"/>
      </c>
      <c r="Y49" s="72"/>
      <c r="Z49" s="42"/>
      <c r="AA49" s="71">
        <f>IF(ISNUMBER(Z49),"-","")</f>
      </c>
      <c r="AB49" s="72"/>
      <c r="AC49" s="42"/>
      <c r="AD49" s="71">
        <f>IF(ISNUMBER(AC49),"-","")</f>
      </c>
      <c r="AE49" s="72"/>
      <c r="AF49" s="42"/>
      <c r="AG49" s="71">
        <f t="shared" si="30"/>
      </c>
      <c r="AH49" s="72"/>
      <c r="AI49" s="42"/>
      <c r="AJ49" s="71">
        <f t="shared" si="31"/>
      </c>
      <c r="AK49" s="72"/>
      <c r="AL49" s="42"/>
      <c r="AM49" s="71">
        <f t="shared" si="32"/>
      </c>
      <c r="AN49" s="72"/>
      <c r="AO49" s="71"/>
      <c r="AP49" s="43">
        <f t="shared" si="33"/>
      </c>
      <c r="AQ49" s="71"/>
      <c r="AR49" s="42">
        <f t="shared" si="40"/>
        <v>0</v>
      </c>
      <c r="AS49" s="71" t="str">
        <f t="shared" si="34"/>
        <v>-</v>
      </c>
      <c r="AT49" s="72">
        <f t="shared" si="38"/>
        <v>0</v>
      </c>
      <c r="AV49" t="e">
        <f t="shared" si="35"/>
        <v>#N/A</v>
      </c>
      <c r="AW49" t="e">
        <f t="shared" si="39"/>
        <v>#N/A</v>
      </c>
    </row>
    <row r="50" spans="1:49" ht="15">
      <c r="A50" s="23">
        <f>'64_16 kaavio'!M140</f>
      </c>
      <c r="B50" s="23" t="e">
        <f>VLOOKUP(A50,Ilmoittautuminen!$B$3:$C$66,2,FALSE)</f>
        <v>#N/A</v>
      </c>
      <c r="C50" s="26">
        <f>'64_16 kaavio'!N140</f>
        <v>0</v>
      </c>
      <c r="D50" s="27" t="s">
        <v>18</v>
      </c>
      <c r="E50" s="26">
        <f>'64_16 kaavio'!N142</f>
        <v>0</v>
      </c>
      <c r="F50" s="23">
        <f>'64_16 kaavio'!M142</f>
      </c>
      <c r="G50" s="23" t="e">
        <f>VLOOKUP(F50,Ilmoittautuminen!$B$3:$C$66,2,FALSE)</f>
        <v>#N/A</v>
      </c>
      <c r="H50" s="38">
        <f t="shared" si="36"/>
        <v>0</v>
      </c>
      <c r="I50" s="64" t="s">
        <v>18</v>
      </c>
      <c r="J50" s="63">
        <f t="shared" si="37"/>
        <v>0</v>
      </c>
      <c r="K50" s="70"/>
      <c r="L50" s="71">
        <f t="shared" si="24"/>
      </c>
      <c r="M50" s="72"/>
      <c r="N50" s="42"/>
      <c r="O50" s="71">
        <f t="shared" si="25"/>
      </c>
      <c r="P50" s="72"/>
      <c r="Q50" s="42"/>
      <c r="R50" s="71">
        <f t="shared" si="26"/>
      </c>
      <c r="S50" s="72"/>
      <c r="T50" s="42"/>
      <c r="U50" s="71">
        <f t="shared" si="27"/>
      </c>
      <c r="V50" s="72"/>
      <c r="W50" s="42"/>
      <c r="X50" s="71">
        <f t="shared" si="28"/>
      </c>
      <c r="Y50" s="72"/>
      <c r="Z50" s="42"/>
      <c r="AA50" s="71">
        <f t="shared" si="41"/>
      </c>
      <c r="AB50" s="72"/>
      <c r="AC50" s="42"/>
      <c r="AD50" s="71">
        <f t="shared" si="29"/>
      </c>
      <c r="AE50" s="72"/>
      <c r="AF50" s="42"/>
      <c r="AG50" s="71">
        <f t="shared" si="30"/>
      </c>
      <c r="AH50" s="72"/>
      <c r="AI50" s="42"/>
      <c r="AJ50" s="71">
        <f t="shared" si="31"/>
      </c>
      <c r="AK50" s="72"/>
      <c r="AL50" s="42"/>
      <c r="AM50" s="71">
        <f t="shared" si="32"/>
      </c>
      <c r="AN50" s="72"/>
      <c r="AO50" s="71"/>
      <c r="AP50" s="43">
        <f t="shared" si="33"/>
      </c>
      <c r="AQ50" s="71"/>
      <c r="AR50" s="42">
        <f t="shared" si="40"/>
        <v>0</v>
      </c>
      <c r="AS50" s="71" t="str">
        <f t="shared" si="34"/>
        <v>-</v>
      </c>
      <c r="AT50" s="72">
        <f t="shared" si="38"/>
        <v>0</v>
      </c>
      <c r="AV50" t="e">
        <f t="shared" si="35"/>
        <v>#N/A</v>
      </c>
      <c r="AW50" t="e">
        <f t="shared" si="39"/>
        <v>#N/A</v>
      </c>
    </row>
    <row r="51" spans="1:49" ht="15">
      <c r="A51" s="23">
        <f>'64_16 kaavio'!M152</f>
      </c>
      <c r="B51" s="23" t="e">
        <f>VLOOKUP(A51,Ilmoittautuminen!$B$3:$C$66,2,FALSE)</f>
        <v>#N/A</v>
      </c>
      <c r="C51" s="26">
        <f>'64_16 kaavio'!N152</f>
        <v>0</v>
      </c>
      <c r="D51" s="27" t="s">
        <v>18</v>
      </c>
      <c r="E51" s="26">
        <f>'64_16 kaavio'!N154</f>
        <v>0</v>
      </c>
      <c r="F51" s="23">
        <f>'64_16 kaavio'!M154</f>
      </c>
      <c r="G51" s="23" t="e">
        <f>VLOOKUP(F51,Ilmoittautuminen!$B$3:$C$66,2,FALSE)</f>
        <v>#N/A</v>
      </c>
      <c r="H51" s="38">
        <f t="shared" si="36"/>
        <v>0</v>
      </c>
      <c r="I51" s="64" t="s">
        <v>18</v>
      </c>
      <c r="J51" s="63">
        <f t="shared" si="37"/>
        <v>0</v>
      </c>
      <c r="K51" s="70"/>
      <c r="L51" s="71">
        <f t="shared" si="24"/>
      </c>
      <c r="M51" s="72"/>
      <c r="N51" s="42"/>
      <c r="O51" s="71">
        <f t="shared" si="25"/>
      </c>
      <c r="P51" s="72"/>
      <c r="Q51" s="42"/>
      <c r="R51" s="71">
        <f t="shared" si="26"/>
      </c>
      <c r="S51" s="72"/>
      <c r="T51" s="42"/>
      <c r="U51" s="71">
        <f t="shared" si="27"/>
      </c>
      <c r="V51" s="72"/>
      <c r="W51" s="42"/>
      <c r="X51" s="71">
        <f t="shared" si="28"/>
      </c>
      <c r="Y51" s="72"/>
      <c r="Z51" s="42"/>
      <c r="AA51" s="71">
        <f>IF(ISNUMBER(Z51),"-","")</f>
      </c>
      <c r="AB51" s="72"/>
      <c r="AC51" s="42"/>
      <c r="AD51" s="71">
        <f t="shared" si="29"/>
      </c>
      <c r="AE51" s="72"/>
      <c r="AF51" s="42"/>
      <c r="AG51" s="71">
        <f t="shared" si="30"/>
      </c>
      <c r="AH51" s="72"/>
      <c r="AI51" s="42"/>
      <c r="AJ51" s="71">
        <f t="shared" si="31"/>
      </c>
      <c r="AK51" s="72"/>
      <c r="AL51" s="42"/>
      <c r="AM51" s="71">
        <f t="shared" si="32"/>
      </c>
      <c r="AN51" s="72"/>
      <c r="AO51" s="71"/>
      <c r="AP51" s="43">
        <f t="shared" si="33"/>
      </c>
      <c r="AQ51" s="71"/>
      <c r="AR51" s="42">
        <f t="shared" si="40"/>
        <v>0</v>
      </c>
      <c r="AS51" s="71" t="str">
        <f t="shared" si="34"/>
        <v>-</v>
      </c>
      <c r="AT51" s="72">
        <f t="shared" si="38"/>
        <v>0</v>
      </c>
      <c r="AV51" t="e">
        <f t="shared" si="35"/>
        <v>#N/A</v>
      </c>
      <c r="AW51" t="e">
        <f t="shared" si="39"/>
        <v>#N/A</v>
      </c>
    </row>
    <row r="52" spans="1:49" ht="15">
      <c r="A52" s="23">
        <f>'64_16 kaavio'!M164</f>
      </c>
      <c r="B52" s="23" t="e">
        <f>VLOOKUP(A52,Ilmoittautuminen!$B$3:$C$66,2,FALSE)</f>
        <v>#N/A</v>
      </c>
      <c r="C52" s="26">
        <f>'64_16 kaavio'!N164</f>
        <v>0</v>
      </c>
      <c r="D52" s="27" t="s">
        <v>18</v>
      </c>
      <c r="E52" s="26">
        <f>'64_16 kaavio'!N166</f>
        <v>0</v>
      </c>
      <c r="F52" s="23">
        <f>'64_16 kaavio'!M166</f>
      </c>
      <c r="G52" s="23" t="e">
        <f>VLOOKUP(F52,Ilmoittautuminen!$B$3:$C$66,2,FALSE)</f>
        <v>#N/A</v>
      </c>
      <c r="H52" s="38">
        <f t="shared" si="36"/>
        <v>0</v>
      </c>
      <c r="I52" s="64" t="s">
        <v>18</v>
      </c>
      <c r="J52" s="63">
        <f t="shared" si="37"/>
        <v>0</v>
      </c>
      <c r="K52" s="70"/>
      <c r="L52" s="71">
        <f t="shared" si="24"/>
      </c>
      <c r="M52" s="72"/>
      <c r="N52" s="42"/>
      <c r="O52" s="71">
        <f t="shared" si="25"/>
      </c>
      <c r="P52" s="72"/>
      <c r="Q52" s="42"/>
      <c r="R52" s="71">
        <f t="shared" si="26"/>
      </c>
      <c r="S52" s="72"/>
      <c r="T52" s="42"/>
      <c r="U52" s="71">
        <f t="shared" si="27"/>
      </c>
      <c r="V52" s="72"/>
      <c r="W52" s="42"/>
      <c r="X52" s="71">
        <f t="shared" si="28"/>
      </c>
      <c r="Y52" s="72"/>
      <c r="Z52" s="42"/>
      <c r="AA52" s="71">
        <f>IF(ISNUMBER(Z52),"-","")</f>
      </c>
      <c r="AB52" s="72"/>
      <c r="AC52" s="42"/>
      <c r="AD52" s="71">
        <f t="shared" si="29"/>
      </c>
      <c r="AE52" s="72"/>
      <c r="AF52" s="42"/>
      <c r="AG52" s="71">
        <f t="shared" si="30"/>
      </c>
      <c r="AH52" s="72"/>
      <c r="AI52" s="42"/>
      <c r="AJ52" s="71">
        <f t="shared" si="31"/>
      </c>
      <c r="AK52" s="72"/>
      <c r="AL52" s="42"/>
      <c r="AM52" s="71">
        <f t="shared" si="32"/>
      </c>
      <c r="AN52" s="72"/>
      <c r="AO52" s="71"/>
      <c r="AP52" s="43">
        <f t="shared" si="33"/>
      </c>
      <c r="AQ52" s="71"/>
      <c r="AR52" s="42">
        <f t="shared" si="40"/>
        <v>0</v>
      </c>
      <c r="AS52" s="71" t="str">
        <f t="shared" si="34"/>
        <v>-</v>
      </c>
      <c r="AT52" s="72">
        <f t="shared" si="38"/>
        <v>0</v>
      </c>
      <c r="AV52" t="e">
        <f t="shared" si="35"/>
        <v>#N/A</v>
      </c>
      <c r="AW52" t="e">
        <f t="shared" si="39"/>
        <v>#N/A</v>
      </c>
    </row>
    <row r="53" spans="1:49" ht="15">
      <c r="A53" s="23">
        <f>'64_16 kaavio'!M176</f>
      </c>
      <c r="B53" s="23" t="e">
        <f>VLOOKUP(A53,Ilmoittautuminen!$B$3:$C$66,2,FALSE)</f>
        <v>#N/A</v>
      </c>
      <c r="C53" s="26">
        <f>'64_16 kaavio'!N176</f>
        <v>0</v>
      </c>
      <c r="D53" s="27" t="s">
        <v>18</v>
      </c>
      <c r="E53" s="26">
        <f>'64_16 kaavio'!N178</f>
        <v>0</v>
      </c>
      <c r="F53" s="23">
        <f>'64_16 kaavio'!M178</f>
      </c>
      <c r="G53" s="23" t="e">
        <f>VLOOKUP(F53,Ilmoittautuminen!$B$3:$C$66,2,FALSE)</f>
        <v>#N/A</v>
      </c>
      <c r="H53" s="38">
        <f t="shared" si="36"/>
        <v>0</v>
      </c>
      <c r="I53" s="64" t="s">
        <v>18</v>
      </c>
      <c r="J53" s="63">
        <f t="shared" si="37"/>
        <v>0</v>
      </c>
      <c r="K53" s="70"/>
      <c r="L53" s="71">
        <f t="shared" si="24"/>
      </c>
      <c r="M53" s="72"/>
      <c r="N53" s="42"/>
      <c r="O53" s="71">
        <f t="shared" si="25"/>
      </c>
      <c r="P53" s="72"/>
      <c r="Q53" s="42"/>
      <c r="R53" s="71">
        <f t="shared" si="26"/>
      </c>
      <c r="S53" s="72"/>
      <c r="T53" s="42"/>
      <c r="U53" s="71">
        <f t="shared" si="27"/>
      </c>
      <c r="V53" s="72"/>
      <c r="W53" s="42"/>
      <c r="X53" s="71">
        <f t="shared" si="28"/>
      </c>
      <c r="Y53" s="72"/>
      <c r="Z53" s="42"/>
      <c r="AA53" s="71">
        <f t="shared" si="41"/>
      </c>
      <c r="AB53" s="72"/>
      <c r="AC53" s="42"/>
      <c r="AD53" s="71">
        <f t="shared" si="29"/>
      </c>
      <c r="AE53" s="72"/>
      <c r="AF53" s="42"/>
      <c r="AG53" s="71">
        <f t="shared" si="30"/>
      </c>
      <c r="AH53" s="72"/>
      <c r="AI53" s="42"/>
      <c r="AJ53" s="71">
        <f t="shared" si="31"/>
      </c>
      <c r="AK53" s="72"/>
      <c r="AL53" s="42"/>
      <c r="AM53" s="71">
        <f t="shared" si="32"/>
      </c>
      <c r="AN53" s="72"/>
      <c r="AO53" s="71"/>
      <c r="AP53" s="43">
        <f t="shared" si="33"/>
      </c>
      <c r="AQ53" s="71"/>
      <c r="AR53" s="42">
        <f t="shared" si="40"/>
        <v>0</v>
      </c>
      <c r="AS53" s="71" t="str">
        <f t="shared" si="34"/>
        <v>-</v>
      </c>
      <c r="AT53" s="72">
        <f t="shared" si="38"/>
        <v>0</v>
      </c>
      <c r="AV53" t="e">
        <f t="shared" si="35"/>
        <v>#N/A</v>
      </c>
      <c r="AW53" t="e">
        <f t="shared" si="39"/>
        <v>#N/A</v>
      </c>
    </row>
    <row r="54" spans="1:49" ht="15">
      <c r="A54" s="23">
        <f>'64_16 kaavio'!M188</f>
      </c>
      <c r="B54" s="23" t="e">
        <f>VLOOKUP(A54,Ilmoittautuminen!$B$3:$C$66,2,FALSE)</f>
        <v>#N/A</v>
      </c>
      <c r="C54" s="26">
        <f>'64_16 kaavio'!N188</f>
        <v>0</v>
      </c>
      <c r="D54" s="27" t="s">
        <v>18</v>
      </c>
      <c r="E54" s="26">
        <f>'64_16 kaavio'!N190</f>
        <v>0</v>
      </c>
      <c r="F54" s="23">
        <f>'64_16 kaavio'!M190</f>
      </c>
      <c r="G54" s="23" t="e">
        <f>VLOOKUP(F54,Ilmoittautuminen!$B$3:$C$66,2,FALSE)</f>
        <v>#N/A</v>
      </c>
      <c r="H54" s="38">
        <f t="shared" si="36"/>
        <v>0</v>
      </c>
      <c r="I54" s="64" t="s">
        <v>18</v>
      </c>
      <c r="J54" s="63">
        <f t="shared" si="37"/>
        <v>0</v>
      </c>
      <c r="K54" s="70"/>
      <c r="L54" s="71">
        <f t="shared" si="24"/>
      </c>
      <c r="M54" s="72"/>
      <c r="N54" s="42"/>
      <c r="O54" s="71">
        <f t="shared" si="25"/>
      </c>
      <c r="P54" s="72"/>
      <c r="Q54" s="42"/>
      <c r="R54" s="71">
        <f t="shared" si="26"/>
      </c>
      <c r="S54" s="72"/>
      <c r="T54" s="42"/>
      <c r="U54" s="71">
        <f t="shared" si="27"/>
      </c>
      <c r="V54" s="72"/>
      <c r="W54" s="42"/>
      <c r="X54" s="71">
        <f t="shared" si="28"/>
      </c>
      <c r="Y54" s="72"/>
      <c r="Z54" s="42"/>
      <c r="AA54" s="71">
        <f t="shared" si="41"/>
      </c>
      <c r="AB54" s="72"/>
      <c r="AC54" s="42"/>
      <c r="AD54" s="71">
        <f t="shared" si="29"/>
      </c>
      <c r="AE54" s="72"/>
      <c r="AF54" s="42"/>
      <c r="AG54" s="71">
        <f t="shared" si="30"/>
      </c>
      <c r="AH54" s="72"/>
      <c r="AI54" s="42"/>
      <c r="AJ54" s="71">
        <f t="shared" si="31"/>
      </c>
      <c r="AK54" s="72"/>
      <c r="AL54" s="42"/>
      <c r="AM54" s="71">
        <f t="shared" si="32"/>
      </c>
      <c r="AN54" s="72"/>
      <c r="AO54" s="71"/>
      <c r="AP54" s="43">
        <f t="shared" si="33"/>
      </c>
      <c r="AQ54" s="71"/>
      <c r="AR54" s="42">
        <f t="shared" si="40"/>
        <v>0</v>
      </c>
      <c r="AS54" s="71" t="str">
        <f t="shared" si="34"/>
        <v>-</v>
      </c>
      <c r="AT54" s="72">
        <f t="shared" si="38"/>
        <v>0</v>
      </c>
      <c r="AV54" t="e">
        <f t="shared" si="35"/>
        <v>#N/A</v>
      </c>
      <c r="AW54" t="e">
        <f t="shared" si="39"/>
        <v>#N/A</v>
      </c>
    </row>
    <row r="55" spans="1:7" ht="15.75" thickBot="1">
      <c r="A55" s="23"/>
      <c r="B55" s="23"/>
      <c r="C55" s="26"/>
      <c r="D55" s="27"/>
      <c r="E55" s="26"/>
      <c r="F55" s="23"/>
      <c r="G55" s="23"/>
    </row>
    <row r="56" spans="1:49" ht="16.5" thickBot="1">
      <c r="A56" s="19" t="s">
        <v>19</v>
      </c>
      <c r="H56" s="59" t="s">
        <v>16</v>
      </c>
      <c r="I56" s="60"/>
      <c r="J56" s="61"/>
      <c r="K56" s="168" t="s">
        <v>117</v>
      </c>
      <c r="L56" s="169"/>
      <c r="M56" s="169"/>
      <c r="N56" s="169" t="s">
        <v>118</v>
      </c>
      <c r="O56" s="169"/>
      <c r="P56" s="169"/>
      <c r="Q56" s="169" t="s">
        <v>119</v>
      </c>
      <c r="R56" s="169"/>
      <c r="S56" s="169"/>
      <c r="T56" s="169" t="s">
        <v>120</v>
      </c>
      <c r="U56" s="169"/>
      <c r="V56" s="169"/>
      <c r="W56" s="169" t="s">
        <v>121</v>
      </c>
      <c r="X56" s="169"/>
      <c r="Y56" s="169"/>
      <c r="Z56" s="169" t="s">
        <v>122</v>
      </c>
      <c r="AA56" s="169"/>
      <c r="AB56" s="169"/>
      <c r="AC56" s="169" t="s">
        <v>123</v>
      </c>
      <c r="AD56" s="169"/>
      <c r="AE56" s="169"/>
      <c r="AF56" s="169" t="s">
        <v>124</v>
      </c>
      <c r="AG56" s="169"/>
      <c r="AH56" s="169"/>
      <c r="AI56" s="169" t="s">
        <v>125</v>
      </c>
      <c r="AJ56" s="169"/>
      <c r="AK56" s="169"/>
      <c r="AL56" s="169" t="s">
        <v>126</v>
      </c>
      <c r="AM56" s="169"/>
      <c r="AN56" s="169"/>
      <c r="AO56" s="169" t="s">
        <v>127</v>
      </c>
      <c r="AP56" s="169"/>
      <c r="AQ56" s="169"/>
      <c r="AR56" s="169" t="s">
        <v>128</v>
      </c>
      <c r="AS56" s="169"/>
      <c r="AT56" s="169"/>
      <c r="AV56" t="str">
        <f>A56</f>
        <v>Hävinneiden puoli 2. kierros</v>
      </c>
      <c r="AW56" t="str">
        <f>A56</f>
        <v>Hävinneiden puoli 2. kierros</v>
      </c>
    </row>
    <row r="57" spans="1:49" ht="15">
      <c r="A57" s="23">
        <f>'64_16 kaavio'!H8</f>
      </c>
      <c r="B57" s="23" t="e">
        <f>VLOOKUP(A57,Ilmoittautuminen!$B$3:$C$66,2,FALSE)</f>
        <v>#N/A</v>
      </c>
      <c r="C57" s="26">
        <f>'64_16 kaavio'!I8</f>
        <v>0</v>
      </c>
      <c r="D57" s="27" t="s">
        <v>18</v>
      </c>
      <c r="E57" s="26">
        <f>'64_16 kaavio'!I10</f>
        <v>0</v>
      </c>
      <c r="F57" s="23">
        <f>'64_16 kaavio'!H10</f>
      </c>
      <c r="G57" s="23" t="e">
        <f>VLOOKUP(F57,Ilmoittautuminen!$B$3:$C$66,2,FALSE)</f>
        <v>#N/A</v>
      </c>
      <c r="H57" s="38">
        <f>IF(OR(A57="W.O.",F57="W.O."),0,COUNTIF(K57,8)+COUNTIF(N57,8)+COUNTIF(Q57,8)+COUNTIF(T57,8)+COUNTIF(W57,8)+COUNTIF(Z57,8)+COUNTIF(AC57,8)+COUNTIF(AF57,8)+COUNTIF(AI57,8)+COUNTIF(AL57,8)+COUNTIF(AO57,8))</f>
        <v>0</v>
      </c>
      <c r="I57" s="62" t="s">
        <v>18</v>
      </c>
      <c r="J57" s="63">
        <f>IF(OR(A57="W.O.",F57="W.O."),0,COUNTIF(M57,8)+COUNTIF(P57,8)+COUNTIF(S57,8)+COUNTIF(V57,8)+COUNTIF(Y57,8)+COUNTIF(AB57,8)+COUNTIF(AE57,8)+COUNTIF(AH57,8)+COUNTIF(AK57,8)+COUNTIF(AN57,8)+COUNTIF(AQ57,8))</f>
        <v>0</v>
      </c>
      <c r="K57" s="65"/>
      <c r="L57" s="66">
        <f>IF(ISNUMBER(K57),"-","")</f>
      </c>
      <c r="M57" s="67"/>
      <c r="N57" s="68"/>
      <c r="O57" s="66">
        <f aca="true" t="shared" si="42" ref="O57:O72">IF(ISNUMBER(N57),"-","")</f>
      </c>
      <c r="P57" s="67"/>
      <c r="Q57" s="68"/>
      <c r="R57" s="66">
        <f aca="true" t="shared" si="43" ref="R57:R72">IF(ISNUMBER(Q57),"-","")</f>
      </c>
      <c r="S57" s="67"/>
      <c r="T57" s="68"/>
      <c r="U57" s="66">
        <f aca="true" t="shared" si="44" ref="U57:U72">IF(ISNUMBER(T57),"-","")</f>
      </c>
      <c r="V57" s="67"/>
      <c r="W57" s="68"/>
      <c r="X57" s="66">
        <f aca="true" t="shared" si="45" ref="X57:X72">IF(ISNUMBER(W57),"-","")</f>
      </c>
      <c r="Y57" s="67"/>
      <c r="Z57" s="68"/>
      <c r="AA57" s="66">
        <f aca="true" t="shared" si="46" ref="AA57:AA72">IF(ISNUMBER(Z57),"-","")</f>
      </c>
      <c r="AB57" s="67"/>
      <c r="AC57" s="68"/>
      <c r="AD57" s="66">
        <f aca="true" t="shared" si="47" ref="AD57:AD72">IF(ISNUMBER(AC57),"-","")</f>
      </c>
      <c r="AE57" s="67"/>
      <c r="AF57" s="68"/>
      <c r="AG57" s="66">
        <f aca="true" t="shared" si="48" ref="AG57:AG72">IF(ISNUMBER(AF57),"-","")</f>
      </c>
      <c r="AH57" s="67"/>
      <c r="AI57" s="68"/>
      <c r="AJ57" s="66">
        <f aca="true" t="shared" si="49" ref="AJ57:AJ72">IF(ISNUMBER(AI57),"-","")</f>
      </c>
      <c r="AK57" s="67"/>
      <c r="AL57" s="68"/>
      <c r="AM57" s="66">
        <f aca="true" t="shared" si="50" ref="AM57:AM72">IF(ISNUMBER(AL57),"-","")</f>
      </c>
      <c r="AN57" s="67"/>
      <c r="AO57" s="66"/>
      <c r="AP57" s="69">
        <f aca="true" t="shared" si="51" ref="AP57:AP72">IF(ISNUMBER(AO57),"-","")</f>
      </c>
      <c r="AQ57" s="66"/>
      <c r="AR57" s="68">
        <f>SUM(K57+N57+Q57+T57+W57+Z57+AC57+AF57+AI57+AL57+AO57)</f>
        <v>0</v>
      </c>
      <c r="AS57" s="66" t="str">
        <f aca="true" t="shared" si="52" ref="AS57:AS72">IF(ISNUMBER(AR57),"-","")</f>
        <v>-</v>
      </c>
      <c r="AT57" s="67">
        <f>(M57+P57+S57+V57+Y57+AB57+AE57+AH57+AK57+AN57+AQ57)</f>
        <v>0</v>
      </c>
      <c r="AV57" t="e">
        <f aca="true" t="shared" si="53" ref="AV57:AV72">CONCATENATE(A57," ",B57," - ",F57," ",G57,"  (",C57,"-",E57,") ",K57,L57,M57,"  ",N57,O57,P57,"  ",Q57,R57,S57,"  ",T57,U57,V57,"  ",W57,X57)</f>
        <v>#N/A</v>
      </c>
      <c r="AW57" t="e">
        <f>CONCATENATE(AV57,Y57,"  ",Z57,AA57,AB57,"  ",AC57,AD57,AE57,"  ",AF57,AG57,AH57,"  ",AI57,AJ57,AK57,"  ",AL57,AM57,AN57,"  ",AO57,AP57,AQ57,"; ",AR57,"-",AT57)</f>
        <v>#N/A</v>
      </c>
    </row>
    <row r="58" spans="1:49" ht="15">
      <c r="A58" s="23">
        <f>'64_16 kaavio'!H20</f>
      </c>
      <c r="B58" s="23" t="e">
        <f>VLOOKUP(A58,Ilmoittautuminen!$B$3:$C$66,2,FALSE)</f>
        <v>#N/A</v>
      </c>
      <c r="C58" s="26">
        <f>'64_16 kaavio'!I20</f>
        <v>0</v>
      </c>
      <c r="D58" s="27" t="s">
        <v>18</v>
      </c>
      <c r="E58" s="26">
        <f>'64_16 kaavio'!I22</f>
        <v>0</v>
      </c>
      <c r="F58" s="23">
        <f>'64_16 kaavio'!H22</f>
      </c>
      <c r="G58" s="23" t="e">
        <f>VLOOKUP(F58,Ilmoittautuminen!$B$3:$C$66,2,FALSE)</f>
        <v>#N/A</v>
      </c>
      <c r="H58" s="38">
        <f aca="true" t="shared" si="54" ref="H58:H72">IF(OR(A58="W.O.",F58="W.O."),0,COUNTIF(K58,8)+COUNTIF(N58,8)+COUNTIF(Q58,8)+COUNTIF(T58,8)+COUNTIF(W58,8)+COUNTIF(Z58,8)+COUNTIF(AC58,8)+COUNTIF(AF58,8)+COUNTIF(AI58,8)+COUNTIF(AL58,8)+COUNTIF(AO58,8))</f>
        <v>0</v>
      </c>
      <c r="I58" s="64" t="s">
        <v>18</v>
      </c>
      <c r="J58" s="63">
        <f aca="true" t="shared" si="55" ref="J58:J72">IF(OR(A58="W.O.",F58="W.O."),0,COUNTIF(M58,8)+COUNTIF(P58,8)+COUNTIF(S58,8)+COUNTIF(V58,8)+COUNTIF(Y58,8)+COUNTIF(AB58,8)+COUNTIF(AE58,8)+COUNTIF(AH58,8)+COUNTIF(AK58,8)+COUNTIF(AN58,8)+COUNTIF(AQ58,8))</f>
        <v>0</v>
      </c>
      <c r="K58" s="70"/>
      <c r="L58" s="71">
        <f>IF(ISNUMBER(K58),"-","")</f>
      </c>
      <c r="M58" s="72"/>
      <c r="N58" s="42"/>
      <c r="O58" s="71">
        <f>IF(ISNUMBER(N58),"-","")</f>
      </c>
      <c r="P58" s="72"/>
      <c r="Q58" s="42"/>
      <c r="R58" s="71">
        <f>IF(ISNUMBER(Q58),"-","")</f>
      </c>
      <c r="S58" s="72"/>
      <c r="T58" s="42"/>
      <c r="U58" s="71">
        <f>IF(ISNUMBER(T58),"-","")</f>
      </c>
      <c r="V58" s="72"/>
      <c r="W58" s="42"/>
      <c r="X58" s="71">
        <f>IF(ISNUMBER(W58),"-","")</f>
      </c>
      <c r="Y58" s="72"/>
      <c r="Z58" s="42"/>
      <c r="AA58" s="71">
        <f t="shared" si="46"/>
      </c>
      <c r="AB58" s="72"/>
      <c r="AC58" s="42"/>
      <c r="AD58" s="71">
        <f t="shared" si="47"/>
      </c>
      <c r="AE58" s="72"/>
      <c r="AF58" s="42"/>
      <c r="AG58" s="71">
        <f t="shared" si="48"/>
      </c>
      <c r="AH58" s="72"/>
      <c r="AI58" s="42"/>
      <c r="AJ58" s="71">
        <f t="shared" si="49"/>
      </c>
      <c r="AK58" s="72"/>
      <c r="AL58" s="42"/>
      <c r="AM58" s="71">
        <f t="shared" si="50"/>
      </c>
      <c r="AN58" s="72"/>
      <c r="AO58" s="71"/>
      <c r="AP58" s="43">
        <f t="shared" si="51"/>
      </c>
      <c r="AQ58" s="71"/>
      <c r="AR58" s="42">
        <f>SUM(K58+N58+Q58+T58+W58+Z58+AC58+AF58+AI58+AL58+AO58)</f>
        <v>0</v>
      </c>
      <c r="AS58" s="71" t="str">
        <f t="shared" si="52"/>
        <v>-</v>
      </c>
      <c r="AT58" s="72">
        <f aca="true" t="shared" si="56" ref="AT58:AT72">SUM(M58+P58+S58+V58+Y58+AB58+AE58+AH58+AK58+AN58+AQ58)</f>
        <v>0</v>
      </c>
      <c r="AV58" t="e">
        <f t="shared" si="53"/>
        <v>#N/A</v>
      </c>
      <c r="AW58" t="e">
        <f aca="true" t="shared" si="57" ref="AW58:AW72">CONCATENATE(AV58,Y58,"  ",Z58,AA58,AB58,"  ",AC58,AD58,AE58,"  ",AF58,AG58,AH58,"  ",AI58,AJ58,AK58,"  ",AL58,AM58,AN58,"  ",AO58,AP58,AQ58,"; ",AR58,"-",AT58)</f>
        <v>#N/A</v>
      </c>
    </row>
    <row r="59" spans="1:49" ht="15">
      <c r="A59" s="23">
        <f>'64_16 kaavio'!H32</f>
      </c>
      <c r="B59" s="23" t="e">
        <f>VLOOKUP(A59,Ilmoittautuminen!$B$3:$C$66,2,FALSE)</f>
        <v>#N/A</v>
      </c>
      <c r="C59" s="26">
        <f>'64_16 kaavio'!I32</f>
        <v>0</v>
      </c>
      <c r="D59" s="27" t="s">
        <v>18</v>
      </c>
      <c r="E59" s="26">
        <f>'64_16 kaavio'!I34</f>
        <v>0</v>
      </c>
      <c r="F59" s="23">
        <f>'64_16 kaavio'!H34</f>
      </c>
      <c r="G59" s="23" t="e">
        <f>VLOOKUP(F59,Ilmoittautuminen!$B$3:$C$66,2,FALSE)</f>
        <v>#N/A</v>
      </c>
      <c r="H59" s="38">
        <f t="shared" si="54"/>
        <v>0</v>
      </c>
      <c r="I59" s="64" t="s">
        <v>18</v>
      </c>
      <c r="J59" s="63">
        <f t="shared" si="55"/>
        <v>0</v>
      </c>
      <c r="K59" s="70"/>
      <c r="L59" s="71">
        <f aca="true" t="shared" si="58" ref="L59:L72">IF(ISNUMBER(K59),"-","")</f>
      </c>
      <c r="M59" s="72"/>
      <c r="N59" s="42"/>
      <c r="O59" s="71">
        <f t="shared" si="42"/>
      </c>
      <c r="P59" s="72"/>
      <c r="Q59" s="42"/>
      <c r="R59" s="71">
        <f t="shared" si="43"/>
      </c>
      <c r="S59" s="72"/>
      <c r="T59" s="42"/>
      <c r="U59" s="71">
        <f t="shared" si="44"/>
      </c>
      <c r="V59" s="72"/>
      <c r="W59" s="42"/>
      <c r="X59" s="71">
        <f t="shared" si="45"/>
      </c>
      <c r="Y59" s="72"/>
      <c r="Z59" s="42"/>
      <c r="AA59" s="71">
        <f t="shared" si="46"/>
      </c>
      <c r="AB59" s="72"/>
      <c r="AC59" s="42"/>
      <c r="AD59" s="71">
        <f t="shared" si="47"/>
      </c>
      <c r="AE59" s="72"/>
      <c r="AF59" s="42"/>
      <c r="AG59" s="71">
        <f t="shared" si="48"/>
      </c>
      <c r="AH59" s="72"/>
      <c r="AI59" s="42"/>
      <c r="AJ59" s="71">
        <f t="shared" si="49"/>
      </c>
      <c r="AK59" s="72"/>
      <c r="AL59" s="42"/>
      <c r="AM59" s="71">
        <f t="shared" si="50"/>
      </c>
      <c r="AN59" s="72"/>
      <c r="AO59" s="71"/>
      <c r="AP59" s="43">
        <f t="shared" si="51"/>
      </c>
      <c r="AQ59" s="71"/>
      <c r="AR59" s="42">
        <f aca="true" t="shared" si="59" ref="AR59:AR72">SUM(K59+N59+Q59+T59+W59+Z59+AC59+AF59+AI59+AL59+AO59)</f>
        <v>0</v>
      </c>
      <c r="AS59" s="71" t="str">
        <f t="shared" si="52"/>
        <v>-</v>
      </c>
      <c r="AT59" s="72">
        <f t="shared" si="56"/>
        <v>0</v>
      </c>
      <c r="AV59" t="e">
        <f t="shared" si="53"/>
        <v>#N/A</v>
      </c>
      <c r="AW59" t="e">
        <f t="shared" si="57"/>
        <v>#N/A</v>
      </c>
    </row>
    <row r="60" spans="1:49" ht="15">
      <c r="A60" s="23">
        <f>'64_16 kaavio'!H44</f>
      </c>
      <c r="B60" s="23" t="e">
        <f>VLOOKUP(A60,Ilmoittautuminen!$B$3:$C$66,2,FALSE)</f>
        <v>#N/A</v>
      </c>
      <c r="C60" s="26">
        <f>'64_16 kaavio'!I44</f>
        <v>0</v>
      </c>
      <c r="D60" s="27" t="s">
        <v>18</v>
      </c>
      <c r="E60" s="26">
        <f>'64_16 kaavio'!I46</f>
        <v>0</v>
      </c>
      <c r="F60" s="23">
        <f>'64_16 kaavio'!H46</f>
      </c>
      <c r="G60" s="23" t="e">
        <f>VLOOKUP(F60,Ilmoittautuminen!$B$3:$C$66,2,FALSE)</f>
        <v>#N/A</v>
      </c>
      <c r="H60" s="38">
        <f t="shared" si="54"/>
        <v>0</v>
      </c>
      <c r="I60" s="64" t="s">
        <v>18</v>
      </c>
      <c r="J60" s="63">
        <f t="shared" si="55"/>
        <v>0</v>
      </c>
      <c r="K60" s="70"/>
      <c r="L60" s="71">
        <f t="shared" si="58"/>
      </c>
      <c r="M60" s="72"/>
      <c r="N60" s="42"/>
      <c r="O60" s="71">
        <f t="shared" si="42"/>
      </c>
      <c r="P60" s="72"/>
      <c r="Q60" s="42"/>
      <c r="R60" s="71">
        <f t="shared" si="43"/>
      </c>
      <c r="S60" s="72"/>
      <c r="T60" s="42"/>
      <c r="U60" s="71">
        <f t="shared" si="44"/>
      </c>
      <c r="V60" s="72"/>
      <c r="W60" s="42"/>
      <c r="X60" s="71">
        <f t="shared" si="45"/>
      </c>
      <c r="Y60" s="72"/>
      <c r="Z60" s="42"/>
      <c r="AA60" s="71">
        <f t="shared" si="46"/>
      </c>
      <c r="AB60" s="72"/>
      <c r="AC60" s="42"/>
      <c r="AD60" s="71">
        <f t="shared" si="47"/>
      </c>
      <c r="AE60" s="72"/>
      <c r="AF60" s="42"/>
      <c r="AG60" s="71">
        <f t="shared" si="48"/>
      </c>
      <c r="AH60" s="72"/>
      <c r="AI60" s="42"/>
      <c r="AJ60" s="71">
        <f t="shared" si="49"/>
      </c>
      <c r="AK60" s="72"/>
      <c r="AL60" s="42"/>
      <c r="AM60" s="71">
        <f t="shared" si="50"/>
      </c>
      <c r="AN60" s="72"/>
      <c r="AO60" s="71"/>
      <c r="AP60" s="43">
        <f t="shared" si="51"/>
      </c>
      <c r="AQ60" s="71"/>
      <c r="AR60" s="42">
        <f t="shared" si="59"/>
        <v>0</v>
      </c>
      <c r="AS60" s="71" t="str">
        <f t="shared" si="52"/>
        <v>-</v>
      </c>
      <c r="AT60" s="72">
        <f t="shared" si="56"/>
        <v>0</v>
      </c>
      <c r="AV60" t="e">
        <f t="shared" si="53"/>
        <v>#N/A</v>
      </c>
      <c r="AW60" t="e">
        <f t="shared" si="57"/>
        <v>#N/A</v>
      </c>
    </row>
    <row r="61" spans="1:49" ht="15">
      <c r="A61" s="23">
        <f>'64_16 kaavio'!H56</f>
      </c>
      <c r="B61" s="23" t="e">
        <f>VLOOKUP(A61,Ilmoittautuminen!$B$3:$C$66,2,FALSE)</f>
        <v>#N/A</v>
      </c>
      <c r="C61" s="26">
        <f>'64_16 kaavio'!I56</f>
        <v>0</v>
      </c>
      <c r="D61" s="27" t="s">
        <v>18</v>
      </c>
      <c r="E61" s="26">
        <f>'64_16 kaavio'!I58</f>
        <v>0</v>
      </c>
      <c r="F61" s="23">
        <f>'64_16 kaavio'!H58</f>
      </c>
      <c r="G61" s="23" t="e">
        <f>VLOOKUP(F61,Ilmoittautuminen!$B$3:$C$66,2,FALSE)</f>
        <v>#N/A</v>
      </c>
      <c r="H61" s="38">
        <f t="shared" si="54"/>
        <v>0</v>
      </c>
      <c r="I61" s="64" t="s">
        <v>18</v>
      </c>
      <c r="J61" s="63">
        <f t="shared" si="55"/>
        <v>0</v>
      </c>
      <c r="K61" s="70"/>
      <c r="L61" s="71">
        <f t="shared" si="58"/>
      </c>
      <c r="M61" s="72"/>
      <c r="N61" s="42"/>
      <c r="O61" s="71">
        <f t="shared" si="42"/>
      </c>
      <c r="P61" s="72"/>
      <c r="Q61" s="42"/>
      <c r="R61" s="71">
        <f t="shared" si="43"/>
      </c>
      <c r="S61" s="72"/>
      <c r="T61" s="42"/>
      <c r="U61" s="71">
        <f t="shared" si="44"/>
      </c>
      <c r="V61" s="72"/>
      <c r="W61" s="42"/>
      <c r="X61" s="71">
        <f t="shared" si="45"/>
      </c>
      <c r="Y61" s="72"/>
      <c r="Z61" s="42"/>
      <c r="AA61" s="71">
        <f t="shared" si="46"/>
      </c>
      <c r="AB61" s="72"/>
      <c r="AC61" s="42"/>
      <c r="AD61" s="71">
        <f t="shared" si="47"/>
      </c>
      <c r="AE61" s="72"/>
      <c r="AF61" s="42"/>
      <c r="AG61" s="71">
        <f t="shared" si="48"/>
      </c>
      <c r="AH61" s="72"/>
      <c r="AI61" s="42"/>
      <c r="AJ61" s="71">
        <f t="shared" si="49"/>
      </c>
      <c r="AK61" s="72"/>
      <c r="AL61" s="42"/>
      <c r="AM61" s="71">
        <f t="shared" si="50"/>
      </c>
      <c r="AN61" s="72"/>
      <c r="AO61" s="71"/>
      <c r="AP61" s="43">
        <f t="shared" si="51"/>
      </c>
      <c r="AQ61" s="71"/>
      <c r="AR61" s="42">
        <f t="shared" si="59"/>
        <v>0</v>
      </c>
      <c r="AS61" s="71" t="str">
        <f t="shared" si="52"/>
        <v>-</v>
      </c>
      <c r="AT61" s="72">
        <f t="shared" si="56"/>
        <v>0</v>
      </c>
      <c r="AV61" t="e">
        <f t="shared" si="53"/>
        <v>#N/A</v>
      </c>
      <c r="AW61" t="e">
        <f t="shared" si="57"/>
        <v>#N/A</v>
      </c>
    </row>
    <row r="62" spans="1:49" ht="15">
      <c r="A62" s="23">
        <f>'64_16 kaavio'!H68</f>
      </c>
      <c r="B62" s="23" t="e">
        <f>VLOOKUP(A62,Ilmoittautuminen!$B$3:$C$66,2,FALSE)</f>
        <v>#N/A</v>
      </c>
      <c r="C62" s="26">
        <f>'64_16 kaavio'!I68</f>
        <v>0</v>
      </c>
      <c r="D62" s="27" t="s">
        <v>18</v>
      </c>
      <c r="E62" s="26">
        <f>'64_16 kaavio'!I70</f>
        <v>0</v>
      </c>
      <c r="F62" s="23">
        <f>'64_16 kaavio'!H70</f>
      </c>
      <c r="G62" s="23" t="e">
        <f>VLOOKUP(F62,Ilmoittautuminen!$B$3:$C$66,2,FALSE)</f>
        <v>#N/A</v>
      </c>
      <c r="H62" s="38">
        <f t="shared" si="54"/>
        <v>0</v>
      </c>
      <c r="I62" s="64" t="s">
        <v>18</v>
      </c>
      <c r="J62" s="63">
        <f t="shared" si="55"/>
        <v>0</v>
      </c>
      <c r="K62" s="70"/>
      <c r="L62" s="71">
        <f>IF(ISNUMBER(K62),"-","")</f>
      </c>
      <c r="M62" s="72"/>
      <c r="N62" s="42"/>
      <c r="O62" s="71">
        <f>IF(ISNUMBER(N62),"-","")</f>
      </c>
      <c r="P62" s="72"/>
      <c r="Q62" s="42"/>
      <c r="R62" s="71">
        <f>IF(ISNUMBER(Q62),"-","")</f>
      </c>
      <c r="S62" s="72"/>
      <c r="T62" s="42"/>
      <c r="U62" s="71">
        <f>IF(ISNUMBER(T62),"-","")</f>
      </c>
      <c r="V62" s="72"/>
      <c r="W62" s="42"/>
      <c r="X62" s="71">
        <f>IF(ISNUMBER(W62),"-","")</f>
      </c>
      <c r="Y62" s="72"/>
      <c r="Z62" s="42"/>
      <c r="AA62" s="71">
        <f t="shared" si="46"/>
      </c>
      <c r="AB62" s="72"/>
      <c r="AC62" s="42"/>
      <c r="AD62" s="71">
        <f t="shared" si="47"/>
      </c>
      <c r="AE62" s="72"/>
      <c r="AF62" s="42"/>
      <c r="AG62" s="71">
        <f t="shared" si="48"/>
      </c>
      <c r="AH62" s="72"/>
      <c r="AI62" s="42"/>
      <c r="AJ62" s="71">
        <f t="shared" si="49"/>
      </c>
      <c r="AK62" s="72"/>
      <c r="AL62" s="42"/>
      <c r="AM62" s="71">
        <f t="shared" si="50"/>
      </c>
      <c r="AN62" s="72"/>
      <c r="AO62" s="71"/>
      <c r="AP62" s="43">
        <f t="shared" si="51"/>
      </c>
      <c r="AQ62" s="71"/>
      <c r="AR62" s="42">
        <f t="shared" si="59"/>
        <v>0</v>
      </c>
      <c r="AS62" s="71" t="str">
        <f t="shared" si="52"/>
        <v>-</v>
      </c>
      <c r="AT62" s="72">
        <f t="shared" si="56"/>
        <v>0</v>
      </c>
      <c r="AV62" t="e">
        <f t="shared" si="53"/>
        <v>#N/A</v>
      </c>
      <c r="AW62" t="e">
        <f t="shared" si="57"/>
        <v>#N/A</v>
      </c>
    </row>
    <row r="63" spans="1:49" ht="15">
      <c r="A63" s="23">
        <f>'64_16 kaavio'!H80</f>
      </c>
      <c r="B63" s="23" t="e">
        <f>VLOOKUP(A63,Ilmoittautuminen!$B$3:$C$66,2,FALSE)</f>
        <v>#N/A</v>
      </c>
      <c r="C63" s="26">
        <f>'64_16 kaavio'!I80</f>
        <v>0</v>
      </c>
      <c r="D63" s="27" t="s">
        <v>18</v>
      </c>
      <c r="E63" s="26">
        <f>'64_16 kaavio'!I82</f>
        <v>0</v>
      </c>
      <c r="F63" s="23">
        <f>'64_16 kaavio'!H82</f>
      </c>
      <c r="G63" s="23" t="e">
        <f>VLOOKUP(F63,Ilmoittautuminen!$B$3:$C$66,2,FALSE)</f>
        <v>#N/A</v>
      </c>
      <c r="H63" s="38">
        <f t="shared" si="54"/>
        <v>0</v>
      </c>
      <c r="I63" s="64" t="s">
        <v>18</v>
      </c>
      <c r="J63" s="63">
        <f t="shared" si="55"/>
        <v>0</v>
      </c>
      <c r="K63" s="70"/>
      <c r="L63" s="71">
        <f>IF(ISNUMBER(K63),"-","")</f>
      </c>
      <c r="M63" s="72"/>
      <c r="N63" s="42"/>
      <c r="O63" s="71">
        <f>IF(ISNUMBER(N63),"-","")</f>
      </c>
      <c r="P63" s="72"/>
      <c r="Q63" s="42"/>
      <c r="R63" s="71">
        <f>IF(ISNUMBER(Q63),"-","")</f>
      </c>
      <c r="S63" s="72"/>
      <c r="T63" s="42"/>
      <c r="U63" s="71">
        <f>IF(ISNUMBER(T63),"-","")</f>
      </c>
      <c r="V63" s="72"/>
      <c r="W63" s="42"/>
      <c r="X63" s="71">
        <f>IF(ISNUMBER(W63),"-","")</f>
      </c>
      <c r="Y63" s="72"/>
      <c r="Z63" s="42"/>
      <c r="AA63" s="71">
        <f>IF(ISNUMBER(Z63),"-","")</f>
      </c>
      <c r="AB63" s="72"/>
      <c r="AC63" s="42"/>
      <c r="AD63" s="71">
        <f t="shared" si="47"/>
      </c>
      <c r="AE63" s="72"/>
      <c r="AF63" s="42"/>
      <c r="AG63" s="71">
        <f t="shared" si="48"/>
      </c>
      <c r="AH63" s="72"/>
      <c r="AI63" s="42"/>
      <c r="AJ63" s="71">
        <f t="shared" si="49"/>
      </c>
      <c r="AK63" s="72"/>
      <c r="AL63" s="42"/>
      <c r="AM63" s="71">
        <f t="shared" si="50"/>
      </c>
      <c r="AN63" s="72"/>
      <c r="AO63" s="71"/>
      <c r="AP63" s="43">
        <f t="shared" si="51"/>
      </c>
      <c r="AQ63" s="71"/>
      <c r="AR63" s="42">
        <f t="shared" si="59"/>
        <v>0</v>
      </c>
      <c r="AS63" s="71" t="str">
        <f t="shared" si="52"/>
        <v>-</v>
      </c>
      <c r="AT63" s="72">
        <f t="shared" si="56"/>
        <v>0</v>
      </c>
      <c r="AV63" t="e">
        <f t="shared" si="53"/>
        <v>#N/A</v>
      </c>
      <c r="AW63" t="e">
        <f t="shared" si="57"/>
        <v>#N/A</v>
      </c>
    </row>
    <row r="64" spans="1:49" ht="15">
      <c r="A64" s="23">
        <f>'64_16 kaavio'!H92</f>
      </c>
      <c r="B64" s="23" t="e">
        <f>VLOOKUP(A64,Ilmoittautuminen!$B$3:$C$66,2,FALSE)</f>
        <v>#N/A</v>
      </c>
      <c r="C64" s="26">
        <f>'64_16 kaavio'!I92</f>
        <v>0</v>
      </c>
      <c r="D64" s="27" t="s">
        <v>18</v>
      </c>
      <c r="E64" s="26">
        <f>'64_16 kaavio'!I94</f>
        <v>0</v>
      </c>
      <c r="F64" s="23">
        <f>'64_16 kaavio'!H94</f>
      </c>
      <c r="G64" s="23" t="e">
        <f>VLOOKUP(F64,Ilmoittautuminen!$B$3:$C$66,2,FALSE)</f>
        <v>#N/A</v>
      </c>
      <c r="H64" s="38">
        <f t="shared" si="54"/>
        <v>0</v>
      </c>
      <c r="I64" s="64" t="s">
        <v>18</v>
      </c>
      <c r="J64" s="63">
        <f t="shared" si="55"/>
        <v>0</v>
      </c>
      <c r="K64" s="70"/>
      <c r="L64" s="71">
        <f t="shared" si="58"/>
      </c>
      <c r="M64" s="72"/>
      <c r="N64" s="42"/>
      <c r="O64" s="71">
        <f t="shared" si="42"/>
      </c>
      <c r="P64" s="72"/>
      <c r="Q64" s="42"/>
      <c r="R64" s="71">
        <f t="shared" si="43"/>
      </c>
      <c r="S64" s="72"/>
      <c r="T64" s="42"/>
      <c r="U64" s="71">
        <f t="shared" si="44"/>
      </c>
      <c r="V64" s="72"/>
      <c r="W64" s="42"/>
      <c r="X64" s="71">
        <f t="shared" si="45"/>
      </c>
      <c r="Y64" s="72"/>
      <c r="Z64" s="42"/>
      <c r="AA64" s="71">
        <f t="shared" si="46"/>
      </c>
      <c r="AB64" s="72"/>
      <c r="AC64" s="42"/>
      <c r="AD64" s="71">
        <f t="shared" si="47"/>
      </c>
      <c r="AE64" s="72"/>
      <c r="AF64" s="42"/>
      <c r="AG64" s="71">
        <f t="shared" si="48"/>
      </c>
      <c r="AH64" s="72"/>
      <c r="AI64" s="42"/>
      <c r="AJ64" s="71">
        <f t="shared" si="49"/>
      </c>
      <c r="AK64" s="72"/>
      <c r="AL64" s="42"/>
      <c r="AM64" s="71">
        <f t="shared" si="50"/>
      </c>
      <c r="AN64" s="72"/>
      <c r="AO64" s="71"/>
      <c r="AP64" s="43">
        <f t="shared" si="51"/>
      </c>
      <c r="AQ64" s="71"/>
      <c r="AR64" s="42">
        <f t="shared" si="59"/>
        <v>0</v>
      </c>
      <c r="AS64" s="71" t="str">
        <f t="shared" si="52"/>
        <v>-</v>
      </c>
      <c r="AT64" s="72">
        <f t="shared" si="56"/>
        <v>0</v>
      </c>
      <c r="AV64" t="e">
        <f t="shared" si="53"/>
        <v>#N/A</v>
      </c>
      <c r="AW64" t="e">
        <f t="shared" si="57"/>
        <v>#N/A</v>
      </c>
    </row>
    <row r="65" spans="1:49" ht="15">
      <c r="A65" s="23">
        <f>'64_16 kaavio'!H104</f>
      </c>
      <c r="B65" s="23" t="e">
        <f>VLOOKUP(A65,Ilmoittautuminen!$B$3:$C$66,2,FALSE)</f>
        <v>#N/A</v>
      </c>
      <c r="C65" s="26">
        <f>'64_16 kaavio'!I104</f>
        <v>0</v>
      </c>
      <c r="D65" s="27" t="s">
        <v>18</v>
      </c>
      <c r="E65" s="26">
        <f>'64_16 kaavio'!I106</f>
        <v>0</v>
      </c>
      <c r="F65" s="23">
        <f>'64_16 kaavio'!H106</f>
      </c>
      <c r="G65" s="23" t="e">
        <f>VLOOKUP(F65,Ilmoittautuminen!$B$3:$C$66,2,FALSE)</f>
        <v>#N/A</v>
      </c>
      <c r="H65" s="38">
        <f t="shared" si="54"/>
        <v>0</v>
      </c>
      <c r="I65" s="64" t="s">
        <v>18</v>
      </c>
      <c r="J65" s="63">
        <f t="shared" si="55"/>
        <v>0</v>
      </c>
      <c r="K65" s="70"/>
      <c r="L65" s="71">
        <f t="shared" si="58"/>
      </c>
      <c r="M65" s="72"/>
      <c r="N65" s="42"/>
      <c r="O65" s="71">
        <f t="shared" si="42"/>
      </c>
      <c r="P65" s="72"/>
      <c r="Q65" s="42"/>
      <c r="R65" s="71">
        <f t="shared" si="43"/>
      </c>
      <c r="S65" s="72"/>
      <c r="T65" s="42"/>
      <c r="U65" s="71">
        <f t="shared" si="44"/>
      </c>
      <c r="V65" s="72"/>
      <c r="W65" s="42"/>
      <c r="X65" s="71">
        <f t="shared" si="45"/>
      </c>
      <c r="Y65" s="72"/>
      <c r="Z65" s="42"/>
      <c r="AA65" s="71">
        <f t="shared" si="46"/>
      </c>
      <c r="AB65" s="72"/>
      <c r="AC65" s="42"/>
      <c r="AD65" s="71">
        <f t="shared" si="47"/>
      </c>
      <c r="AE65" s="72"/>
      <c r="AF65" s="42"/>
      <c r="AG65" s="71">
        <f t="shared" si="48"/>
      </c>
      <c r="AH65" s="72"/>
      <c r="AI65" s="42"/>
      <c r="AJ65" s="71">
        <f t="shared" si="49"/>
      </c>
      <c r="AK65" s="72"/>
      <c r="AL65" s="42"/>
      <c r="AM65" s="71">
        <f t="shared" si="50"/>
      </c>
      <c r="AN65" s="72"/>
      <c r="AO65" s="71"/>
      <c r="AP65" s="43">
        <f t="shared" si="51"/>
      </c>
      <c r="AQ65" s="71"/>
      <c r="AR65" s="42">
        <f t="shared" si="59"/>
        <v>0</v>
      </c>
      <c r="AS65" s="71" t="str">
        <f t="shared" si="52"/>
        <v>-</v>
      </c>
      <c r="AT65" s="72">
        <f t="shared" si="56"/>
        <v>0</v>
      </c>
      <c r="AV65" t="e">
        <f t="shared" si="53"/>
        <v>#N/A</v>
      </c>
      <c r="AW65" t="e">
        <f t="shared" si="57"/>
        <v>#N/A</v>
      </c>
    </row>
    <row r="66" spans="1:49" ht="15">
      <c r="A66" s="23">
        <f>'64_16 kaavio'!H116</f>
      </c>
      <c r="B66" s="23" t="e">
        <f>VLOOKUP(A66,Ilmoittautuminen!$B$3:$C$66,2,FALSE)</f>
        <v>#N/A</v>
      </c>
      <c r="C66" s="26">
        <f>'64_16 kaavio'!I116</f>
        <v>0</v>
      </c>
      <c r="D66" s="27" t="s">
        <v>18</v>
      </c>
      <c r="E66" s="26">
        <f>'64_16 kaavio'!I118</f>
        <v>0</v>
      </c>
      <c r="F66" s="23">
        <f>'64_16 kaavio'!H118</f>
      </c>
      <c r="G66" s="23" t="e">
        <f>VLOOKUP(F66,Ilmoittautuminen!$B$3:$C$66,2,FALSE)</f>
        <v>#N/A</v>
      </c>
      <c r="H66" s="38">
        <f t="shared" si="54"/>
        <v>0</v>
      </c>
      <c r="I66" s="64" t="s">
        <v>18</v>
      </c>
      <c r="J66" s="63">
        <f t="shared" si="55"/>
        <v>0</v>
      </c>
      <c r="K66" s="70"/>
      <c r="L66" s="71">
        <f>IF(ISNUMBER(K66),"-","")</f>
      </c>
      <c r="M66" s="72"/>
      <c r="N66" s="42"/>
      <c r="O66" s="71">
        <f>IF(ISNUMBER(N66),"-","")</f>
      </c>
      <c r="P66" s="72"/>
      <c r="Q66" s="42"/>
      <c r="R66" s="71">
        <f>IF(ISNUMBER(Q66),"-","")</f>
      </c>
      <c r="S66" s="72"/>
      <c r="T66" s="42"/>
      <c r="U66" s="71">
        <f>IF(ISNUMBER(T66),"-","")</f>
      </c>
      <c r="V66" s="72"/>
      <c r="W66" s="42"/>
      <c r="X66" s="71">
        <f>IF(ISNUMBER(W66),"-","")</f>
      </c>
      <c r="Y66" s="72"/>
      <c r="Z66" s="42"/>
      <c r="AA66" s="71">
        <f t="shared" si="46"/>
      </c>
      <c r="AB66" s="72"/>
      <c r="AC66" s="42"/>
      <c r="AD66" s="71">
        <f t="shared" si="47"/>
      </c>
      <c r="AE66" s="72"/>
      <c r="AF66" s="42"/>
      <c r="AG66" s="71">
        <f t="shared" si="48"/>
      </c>
      <c r="AH66" s="72"/>
      <c r="AI66" s="42"/>
      <c r="AJ66" s="71">
        <f t="shared" si="49"/>
      </c>
      <c r="AK66" s="72"/>
      <c r="AL66" s="42"/>
      <c r="AM66" s="71">
        <f t="shared" si="50"/>
      </c>
      <c r="AN66" s="72"/>
      <c r="AO66" s="71"/>
      <c r="AP66" s="43">
        <f t="shared" si="51"/>
      </c>
      <c r="AQ66" s="71"/>
      <c r="AR66" s="42">
        <f t="shared" si="59"/>
        <v>0</v>
      </c>
      <c r="AS66" s="71" t="str">
        <f t="shared" si="52"/>
        <v>-</v>
      </c>
      <c r="AT66" s="72">
        <f t="shared" si="56"/>
        <v>0</v>
      </c>
      <c r="AV66" t="e">
        <f t="shared" si="53"/>
        <v>#N/A</v>
      </c>
      <c r="AW66" t="e">
        <f t="shared" si="57"/>
        <v>#N/A</v>
      </c>
    </row>
    <row r="67" spans="1:49" ht="15">
      <c r="A67" s="23">
        <f>'64_16 kaavio'!H128</f>
      </c>
      <c r="B67" s="23" t="e">
        <f>VLOOKUP(A67,Ilmoittautuminen!$B$3:$C$66,2,FALSE)</f>
        <v>#N/A</v>
      </c>
      <c r="C67" s="26">
        <f>'64_16 kaavio'!I128</f>
        <v>0</v>
      </c>
      <c r="D67" s="27" t="s">
        <v>18</v>
      </c>
      <c r="E67" s="26">
        <f>'64_16 kaavio'!I130</f>
        <v>0</v>
      </c>
      <c r="F67" s="23">
        <f>'64_16 kaavio'!H130</f>
      </c>
      <c r="G67" s="23" t="e">
        <f>VLOOKUP(F67,Ilmoittautuminen!$B$3:$C$66,2,FALSE)</f>
        <v>#N/A</v>
      </c>
      <c r="H67" s="38">
        <f t="shared" si="54"/>
        <v>0</v>
      </c>
      <c r="I67" s="64" t="s">
        <v>18</v>
      </c>
      <c r="J67" s="63">
        <f t="shared" si="55"/>
        <v>0</v>
      </c>
      <c r="K67" s="70"/>
      <c r="L67" s="71">
        <f t="shared" si="58"/>
      </c>
      <c r="M67" s="72"/>
      <c r="N67" s="42"/>
      <c r="O67" s="71">
        <f t="shared" si="42"/>
      </c>
      <c r="P67" s="72"/>
      <c r="Q67" s="42"/>
      <c r="R67" s="71">
        <f t="shared" si="43"/>
      </c>
      <c r="S67" s="72"/>
      <c r="T67" s="42"/>
      <c r="U67" s="71">
        <f t="shared" si="44"/>
      </c>
      <c r="V67" s="72"/>
      <c r="W67" s="42"/>
      <c r="X67" s="71">
        <f t="shared" si="45"/>
      </c>
      <c r="Y67" s="72"/>
      <c r="Z67" s="42"/>
      <c r="AA67" s="71">
        <f t="shared" si="46"/>
      </c>
      <c r="AB67" s="72"/>
      <c r="AC67" s="42"/>
      <c r="AD67" s="71">
        <f t="shared" si="47"/>
      </c>
      <c r="AE67" s="72"/>
      <c r="AF67" s="42"/>
      <c r="AG67" s="71">
        <f t="shared" si="48"/>
      </c>
      <c r="AH67" s="72"/>
      <c r="AI67" s="42"/>
      <c r="AJ67" s="71">
        <f t="shared" si="49"/>
      </c>
      <c r="AK67" s="72"/>
      <c r="AL67" s="42"/>
      <c r="AM67" s="71">
        <f t="shared" si="50"/>
      </c>
      <c r="AN67" s="72"/>
      <c r="AO67" s="71"/>
      <c r="AP67" s="43">
        <f t="shared" si="51"/>
      </c>
      <c r="AQ67" s="71"/>
      <c r="AR67" s="42">
        <f t="shared" si="59"/>
        <v>0</v>
      </c>
      <c r="AS67" s="71" t="str">
        <f t="shared" si="52"/>
        <v>-</v>
      </c>
      <c r="AT67" s="72">
        <f t="shared" si="56"/>
        <v>0</v>
      </c>
      <c r="AV67" t="e">
        <f t="shared" si="53"/>
        <v>#N/A</v>
      </c>
      <c r="AW67" t="e">
        <f t="shared" si="57"/>
        <v>#N/A</v>
      </c>
    </row>
    <row r="68" spans="1:49" ht="15">
      <c r="A68" s="23">
        <f>'64_16 kaavio'!H140</f>
      </c>
      <c r="B68" s="23" t="e">
        <f>VLOOKUP(A68,Ilmoittautuminen!$B$3:$C$66,2,FALSE)</f>
        <v>#N/A</v>
      </c>
      <c r="C68" s="26">
        <f>'64_16 kaavio'!I140</f>
        <v>0</v>
      </c>
      <c r="D68" s="27" t="s">
        <v>18</v>
      </c>
      <c r="E68" s="26">
        <f>'64_16 kaavio'!I142</f>
        <v>0</v>
      </c>
      <c r="F68" s="23">
        <f>'64_16 kaavio'!H142</f>
      </c>
      <c r="G68" s="23" t="e">
        <f>VLOOKUP(F68,Ilmoittautuminen!$B$3:$C$66,2,FALSE)</f>
        <v>#N/A</v>
      </c>
      <c r="H68" s="38">
        <f t="shared" si="54"/>
        <v>0</v>
      </c>
      <c r="I68" s="64" t="s">
        <v>18</v>
      </c>
      <c r="J68" s="63">
        <f t="shared" si="55"/>
        <v>0</v>
      </c>
      <c r="K68" s="70"/>
      <c r="L68" s="71">
        <f t="shared" si="58"/>
      </c>
      <c r="M68" s="72"/>
      <c r="N68" s="42"/>
      <c r="O68" s="71">
        <f t="shared" si="42"/>
      </c>
      <c r="P68" s="72"/>
      <c r="Q68" s="42"/>
      <c r="R68" s="71">
        <f t="shared" si="43"/>
      </c>
      <c r="S68" s="72"/>
      <c r="T68" s="42"/>
      <c r="U68" s="71">
        <f t="shared" si="44"/>
      </c>
      <c r="V68" s="72"/>
      <c r="W68" s="42"/>
      <c r="X68" s="71">
        <f t="shared" si="45"/>
      </c>
      <c r="Y68" s="72"/>
      <c r="Z68" s="42"/>
      <c r="AA68" s="71">
        <f t="shared" si="46"/>
      </c>
      <c r="AB68" s="72"/>
      <c r="AC68" s="42"/>
      <c r="AD68" s="71">
        <f t="shared" si="47"/>
      </c>
      <c r="AE68" s="72"/>
      <c r="AF68" s="42"/>
      <c r="AG68" s="71">
        <f t="shared" si="48"/>
      </c>
      <c r="AH68" s="72"/>
      <c r="AI68" s="42"/>
      <c r="AJ68" s="71">
        <f t="shared" si="49"/>
      </c>
      <c r="AK68" s="72"/>
      <c r="AL68" s="42"/>
      <c r="AM68" s="71">
        <f t="shared" si="50"/>
      </c>
      <c r="AN68" s="72"/>
      <c r="AO68" s="71"/>
      <c r="AP68" s="43">
        <f t="shared" si="51"/>
      </c>
      <c r="AQ68" s="71"/>
      <c r="AR68" s="42">
        <f t="shared" si="59"/>
        <v>0</v>
      </c>
      <c r="AS68" s="71" t="str">
        <f t="shared" si="52"/>
        <v>-</v>
      </c>
      <c r="AT68" s="72">
        <f t="shared" si="56"/>
        <v>0</v>
      </c>
      <c r="AV68" t="e">
        <f t="shared" si="53"/>
        <v>#N/A</v>
      </c>
      <c r="AW68" t="e">
        <f t="shared" si="57"/>
        <v>#N/A</v>
      </c>
    </row>
    <row r="69" spans="1:49" ht="15">
      <c r="A69" s="23">
        <f>'64_16 kaavio'!H152</f>
      </c>
      <c r="B69" s="23" t="e">
        <f>VLOOKUP(A69,Ilmoittautuminen!$B$3:$C$66,2,FALSE)</f>
        <v>#N/A</v>
      </c>
      <c r="C69" s="26">
        <f>'64_16 kaavio'!I152</f>
        <v>0</v>
      </c>
      <c r="D69" s="27" t="s">
        <v>18</v>
      </c>
      <c r="E69" s="26">
        <f>'64_16 kaavio'!I154</f>
        <v>0</v>
      </c>
      <c r="F69" s="23">
        <f>'64_16 kaavio'!H154</f>
      </c>
      <c r="G69" s="23" t="e">
        <f>VLOOKUP(F69,Ilmoittautuminen!$B$3:$C$66,2,FALSE)</f>
        <v>#N/A</v>
      </c>
      <c r="H69" s="38">
        <f t="shared" si="54"/>
        <v>0</v>
      </c>
      <c r="I69" s="64" t="s">
        <v>18</v>
      </c>
      <c r="J69" s="63">
        <f t="shared" si="55"/>
        <v>0</v>
      </c>
      <c r="K69" s="70"/>
      <c r="L69" s="71">
        <f t="shared" si="58"/>
      </c>
      <c r="M69" s="72"/>
      <c r="N69" s="42"/>
      <c r="O69" s="71">
        <f t="shared" si="42"/>
      </c>
      <c r="P69" s="72"/>
      <c r="Q69" s="42"/>
      <c r="R69" s="71">
        <f t="shared" si="43"/>
      </c>
      <c r="S69" s="72"/>
      <c r="T69" s="42"/>
      <c r="U69" s="71">
        <f t="shared" si="44"/>
      </c>
      <c r="V69" s="72"/>
      <c r="W69" s="42"/>
      <c r="X69" s="71">
        <f t="shared" si="45"/>
      </c>
      <c r="Y69" s="72"/>
      <c r="Z69" s="42"/>
      <c r="AA69" s="71">
        <f t="shared" si="46"/>
      </c>
      <c r="AB69" s="72"/>
      <c r="AC69" s="42"/>
      <c r="AD69" s="71">
        <f t="shared" si="47"/>
      </c>
      <c r="AE69" s="72"/>
      <c r="AF69" s="42"/>
      <c r="AG69" s="71">
        <f t="shared" si="48"/>
      </c>
      <c r="AH69" s="72"/>
      <c r="AI69" s="42"/>
      <c r="AJ69" s="71">
        <f t="shared" si="49"/>
      </c>
      <c r="AK69" s="72"/>
      <c r="AL69" s="42"/>
      <c r="AM69" s="71">
        <f t="shared" si="50"/>
      </c>
      <c r="AN69" s="72"/>
      <c r="AO69" s="71"/>
      <c r="AP69" s="43">
        <f t="shared" si="51"/>
      </c>
      <c r="AQ69" s="71"/>
      <c r="AR69" s="42">
        <f t="shared" si="59"/>
        <v>0</v>
      </c>
      <c r="AS69" s="71" t="str">
        <f t="shared" si="52"/>
        <v>-</v>
      </c>
      <c r="AT69" s="72">
        <f t="shared" si="56"/>
        <v>0</v>
      </c>
      <c r="AV69" t="e">
        <f t="shared" si="53"/>
        <v>#N/A</v>
      </c>
      <c r="AW69" t="e">
        <f t="shared" si="57"/>
        <v>#N/A</v>
      </c>
    </row>
    <row r="70" spans="1:49" ht="15">
      <c r="A70" s="23">
        <f>'64_16 kaavio'!H164</f>
      </c>
      <c r="B70" s="23" t="e">
        <f>VLOOKUP(A70,Ilmoittautuminen!$B$3:$C$66,2,FALSE)</f>
        <v>#N/A</v>
      </c>
      <c r="C70" s="26">
        <f>'64_16 kaavio'!I164</f>
        <v>0</v>
      </c>
      <c r="D70" s="27" t="s">
        <v>18</v>
      </c>
      <c r="E70" s="26">
        <f>'64_16 kaavio'!I166</f>
        <v>0</v>
      </c>
      <c r="F70" s="23">
        <f>'64_16 kaavio'!H166</f>
      </c>
      <c r="G70" s="23" t="e">
        <f>VLOOKUP(F70,Ilmoittautuminen!$B$3:$C$66,2,FALSE)</f>
        <v>#N/A</v>
      </c>
      <c r="H70" s="38">
        <f t="shared" si="54"/>
        <v>0</v>
      </c>
      <c r="I70" s="64" t="s">
        <v>18</v>
      </c>
      <c r="J70" s="63">
        <f t="shared" si="55"/>
        <v>0</v>
      </c>
      <c r="K70" s="70"/>
      <c r="L70" s="71">
        <f t="shared" si="58"/>
      </c>
      <c r="M70" s="72"/>
      <c r="N70" s="42"/>
      <c r="O70" s="71">
        <f t="shared" si="42"/>
      </c>
      <c r="P70" s="72"/>
      <c r="Q70" s="42"/>
      <c r="R70" s="71">
        <f t="shared" si="43"/>
      </c>
      <c r="S70" s="72"/>
      <c r="T70" s="42"/>
      <c r="U70" s="71">
        <f t="shared" si="44"/>
      </c>
      <c r="V70" s="72"/>
      <c r="W70" s="42"/>
      <c r="X70" s="71">
        <f t="shared" si="45"/>
      </c>
      <c r="Y70" s="72"/>
      <c r="Z70" s="42"/>
      <c r="AA70" s="71">
        <f t="shared" si="46"/>
      </c>
      <c r="AB70" s="72"/>
      <c r="AC70" s="42"/>
      <c r="AD70" s="71">
        <f t="shared" si="47"/>
      </c>
      <c r="AE70" s="72"/>
      <c r="AF70" s="42"/>
      <c r="AG70" s="71">
        <f t="shared" si="48"/>
      </c>
      <c r="AH70" s="72"/>
      <c r="AI70" s="42"/>
      <c r="AJ70" s="71">
        <f t="shared" si="49"/>
      </c>
      <c r="AK70" s="72"/>
      <c r="AL70" s="42"/>
      <c r="AM70" s="71">
        <f t="shared" si="50"/>
      </c>
      <c r="AN70" s="72"/>
      <c r="AO70" s="71"/>
      <c r="AP70" s="43">
        <f t="shared" si="51"/>
      </c>
      <c r="AQ70" s="71"/>
      <c r="AR70" s="42">
        <f t="shared" si="59"/>
        <v>0</v>
      </c>
      <c r="AS70" s="71" t="str">
        <f t="shared" si="52"/>
        <v>-</v>
      </c>
      <c r="AT70" s="72">
        <f t="shared" si="56"/>
        <v>0</v>
      </c>
      <c r="AV70" t="e">
        <f t="shared" si="53"/>
        <v>#N/A</v>
      </c>
      <c r="AW70" t="e">
        <f t="shared" si="57"/>
        <v>#N/A</v>
      </c>
    </row>
    <row r="71" spans="1:49" ht="15">
      <c r="A71" s="23">
        <f>'64_16 kaavio'!H176</f>
      </c>
      <c r="B71" s="23" t="e">
        <f>VLOOKUP(A71,Ilmoittautuminen!$B$3:$C$66,2,FALSE)</f>
        <v>#N/A</v>
      </c>
      <c r="C71" s="26">
        <f>'64_16 kaavio'!I176</f>
        <v>0</v>
      </c>
      <c r="D71" s="27" t="s">
        <v>18</v>
      </c>
      <c r="E71" s="26">
        <f>'64_16 kaavio'!I178</f>
        <v>0</v>
      </c>
      <c r="F71" s="23">
        <f>'64_16 kaavio'!H178</f>
      </c>
      <c r="G71" s="23" t="e">
        <f>VLOOKUP(F71,Ilmoittautuminen!$B$3:$C$66,2,FALSE)</f>
        <v>#N/A</v>
      </c>
      <c r="H71" s="38">
        <f t="shared" si="54"/>
        <v>0</v>
      </c>
      <c r="I71" s="64" t="s">
        <v>18</v>
      </c>
      <c r="J71" s="63">
        <f t="shared" si="55"/>
        <v>0</v>
      </c>
      <c r="K71" s="70"/>
      <c r="L71" s="71">
        <f t="shared" si="58"/>
      </c>
      <c r="M71" s="72"/>
      <c r="N71" s="42"/>
      <c r="O71" s="71">
        <f t="shared" si="42"/>
      </c>
      <c r="P71" s="72"/>
      <c r="Q71" s="42"/>
      <c r="R71" s="71">
        <f t="shared" si="43"/>
      </c>
      <c r="S71" s="72"/>
      <c r="T71" s="42"/>
      <c r="U71" s="71">
        <f t="shared" si="44"/>
      </c>
      <c r="V71" s="72"/>
      <c r="W71" s="42"/>
      <c r="X71" s="71">
        <f t="shared" si="45"/>
      </c>
      <c r="Y71" s="72"/>
      <c r="Z71" s="42"/>
      <c r="AA71" s="71">
        <f t="shared" si="46"/>
      </c>
      <c r="AB71" s="72"/>
      <c r="AC71" s="42"/>
      <c r="AD71" s="71">
        <f t="shared" si="47"/>
      </c>
      <c r="AE71" s="72"/>
      <c r="AF71" s="42"/>
      <c r="AG71" s="71">
        <f t="shared" si="48"/>
      </c>
      <c r="AH71" s="72"/>
      <c r="AI71" s="42"/>
      <c r="AJ71" s="71">
        <f t="shared" si="49"/>
      </c>
      <c r="AK71" s="72"/>
      <c r="AL71" s="42"/>
      <c r="AM71" s="71">
        <f t="shared" si="50"/>
      </c>
      <c r="AN71" s="72"/>
      <c r="AO71" s="71"/>
      <c r="AP71" s="43">
        <f t="shared" si="51"/>
      </c>
      <c r="AQ71" s="71"/>
      <c r="AR71" s="42">
        <f t="shared" si="59"/>
        <v>0</v>
      </c>
      <c r="AS71" s="71" t="str">
        <f t="shared" si="52"/>
        <v>-</v>
      </c>
      <c r="AT71" s="72">
        <f t="shared" si="56"/>
        <v>0</v>
      </c>
      <c r="AV71" t="e">
        <f t="shared" si="53"/>
        <v>#N/A</v>
      </c>
      <c r="AW71" t="e">
        <f t="shared" si="57"/>
        <v>#N/A</v>
      </c>
    </row>
    <row r="72" spans="1:49" ht="15">
      <c r="A72" s="23">
        <f>'64_16 kaavio'!H188</f>
      </c>
      <c r="B72" s="23" t="e">
        <f>VLOOKUP(A72,Ilmoittautuminen!$B$3:$C$66,2,FALSE)</f>
        <v>#N/A</v>
      </c>
      <c r="C72" s="26">
        <f>'64_16 kaavio'!I188</f>
        <v>0</v>
      </c>
      <c r="D72" s="27" t="s">
        <v>18</v>
      </c>
      <c r="E72" s="26">
        <f>'64_16 kaavio'!I190</f>
        <v>0</v>
      </c>
      <c r="F72" s="23">
        <f>'64_16 kaavio'!H190</f>
      </c>
      <c r="G72" s="23" t="e">
        <f>VLOOKUP(F72,Ilmoittautuminen!$B$3:$C$66,2,FALSE)</f>
        <v>#N/A</v>
      </c>
      <c r="H72" s="38">
        <f t="shared" si="54"/>
        <v>0</v>
      </c>
      <c r="I72" s="64" t="s">
        <v>18</v>
      </c>
      <c r="J72" s="63">
        <f t="shared" si="55"/>
        <v>0</v>
      </c>
      <c r="K72" s="70"/>
      <c r="L72" s="71">
        <f t="shared" si="58"/>
      </c>
      <c r="M72" s="72"/>
      <c r="N72" s="42"/>
      <c r="O72" s="71">
        <f t="shared" si="42"/>
      </c>
      <c r="P72" s="72"/>
      <c r="Q72" s="42"/>
      <c r="R72" s="71">
        <f t="shared" si="43"/>
      </c>
      <c r="S72" s="72"/>
      <c r="T72" s="42"/>
      <c r="U72" s="71">
        <f t="shared" si="44"/>
      </c>
      <c r="V72" s="72"/>
      <c r="W72" s="42"/>
      <c r="X72" s="71">
        <f t="shared" si="45"/>
      </c>
      <c r="Y72" s="72"/>
      <c r="Z72" s="42"/>
      <c r="AA72" s="71">
        <f t="shared" si="46"/>
      </c>
      <c r="AB72" s="72"/>
      <c r="AC72" s="42"/>
      <c r="AD72" s="71">
        <f t="shared" si="47"/>
      </c>
      <c r="AE72" s="72"/>
      <c r="AF72" s="42"/>
      <c r="AG72" s="71">
        <f t="shared" si="48"/>
      </c>
      <c r="AH72" s="72"/>
      <c r="AI72" s="42"/>
      <c r="AJ72" s="71">
        <f t="shared" si="49"/>
      </c>
      <c r="AK72" s="72"/>
      <c r="AL72" s="42"/>
      <c r="AM72" s="71">
        <f t="shared" si="50"/>
      </c>
      <c r="AN72" s="72"/>
      <c r="AO72" s="71"/>
      <c r="AP72" s="43">
        <f t="shared" si="51"/>
      </c>
      <c r="AQ72" s="71"/>
      <c r="AR72" s="42">
        <f t="shared" si="59"/>
        <v>0</v>
      </c>
      <c r="AS72" s="71" t="str">
        <f t="shared" si="52"/>
        <v>-</v>
      </c>
      <c r="AT72" s="72">
        <f t="shared" si="56"/>
        <v>0</v>
      </c>
      <c r="AV72" t="e">
        <f t="shared" si="53"/>
        <v>#N/A</v>
      </c>
      <c r="AW72" t="e">
        <f t="shared" si="57"/>
        <v>#N/A</v>
      </c>
    </row>
    <row r="73" ht="13.5" thickBot="1"/>
    <row r="74" spans="1:49" ht="16.5" thickBot="1">
      <c r="A74" s="19" t="s">
        <v>21</v>
      </c>
      <c r="H74" s="59" t="s">
        <v>16</v>
      </c>
      <c r="I74" s="60"/>
      <c r="J74" s="61"/>
      <c r="K74" s="168" t="s">
        <v>117</v>
      </c>
      <c r="L74" s="169"/>
      <c r="M74" s="169"/>
      <c r="N74" s="169" t="s">
        <v>118</v>
      </c>
      <c r="O74" s="169"/>
      <c r="P74" s="169"/>
      <c r="Q74" s="169" t="s">
        <v>119</v>
      </c>
      <c r="R74" s="169"/>
      <c r="S74" s="169"/>
      <c r="T74" s="169" t="s">
        <v>120</v>
      </c>
      <c r="U74" s="169"/>
      <c r="V74" s="169"/>
      <c r="W74" s="169" t="s">
        <v>121</v>
      </c>
      <c r="X74" s="169"/>
      <c r="Y74" s="169"/>
      <c r="Z74" s="169" t="s">
        <v>122</v>
      </c>
      <c r="AA74" s="169"/>
      <c r="AB74" s="169"/>
      <c r="AC74" s="169" t="s">
        <v>123</v>
      </c>
      <c r="AD74" s="169"/>
      <c r="AE74" s="169"/>
      <c r="AF74" s="169" t="s">
        <v>124</v>
      </c>
      <c r="AG74" s="169"/>
      <c r="AH74" s="169"/>
      <c r="AI74" s="169" t="s">
        <v>125</v>
      </c>
      <c r="AJ74" s="169"/>
      <c r="AK74" s="169"/>
      <c r="AL74" s="169" t="s">
        <v>126</v>
      </c>
      <c r="AM74" s="169"/>
      <c r="AN74" s="169"/>
      <c r="AO74" s="169" t="s">
        <v>127</v>
      </c>
      <c r="AP74" s="169"/>
      <c r="AQ74" s="169"/>
      <c r="AR74" s="169" t="s">
        <v>128</v>
      </c>
      <c r="AS74" s="169"/>
      <c r="AT74" s="169"/>
      <c r="AV74" t="str">
        <f>A74</f>
        <v>Hävinneiden puoli 3. kierros</v>
      </c>
      <c r="AW74" t="str">
        <f>A74</f>
        <v>Hävinneiden puoli 3. kierros</v>
      </c>
    </row>
    <row r="75" spans="1:49" ht="15">
      <c r="A75" s="23">
        <f>'64_16 kaavio'!F8</f>
      </c>
      <c r="B75" s="23" t="e">
        <f>VLOOKUP(A75,Ilmoittautuminen!$B$3:$C$66,2,FALSE)</f>
        <v>#N/A</v>
      </c>
      <c r="C75" s="26">
        <f>'64_16 kaavio'!G8</f>
        <v>0</v>
      </c>
      <c r="D75" s="27" t="s">
        <v>18</v>
      </c>
      <c r="E75" s="26">
        <f>'64_16 kaavio'!G10</f>
        <v>0</v>
      </c>
      <c r="F75" s="23">
        <f>'64_16 kaavio'!F10</f>
      </c>
      <c r="G75" s="23" t="e">
        <f>VLOOKUP(F75,Ilmoittautuminen!$B$3:$C$66,2,FALSE)</f>
        <v>#N/A</v>
      </c>
      <c r="H75" s="38">
        <f>IF(OR(A75="W.O.",F75="W.O."),0,COUNTIF(K75,8)+COUNTIF(N75,8)+COUNTIF(Q75,8)+COUNTIF(T75,8)+COUNTIF(W75,8)+COUNTIF(Z75,8)+COUNTIF(AC75,8)+COUNTIF(AF75,8)+COUNTIF(AI75,8)+COUNTIF(AL75,8)+COUNTIF(AO75,8))</f>
        <v>0</v>
      </c>
      <c r="I75" s="62" t="s">
        <v>18</v>
      </c>
      <c r="J75" s="63">
        <f>IF(OR(A75="W.O.",F75="W.O."),0,COUNTIF(M75,8)+COUNTIF(P75,8)+COUNTIF(S75,8)+COUNTIF(V75,8)+COUNTIF(Y75,8)+COUNTIF(AB75,8)+COUNTIF(AE75,8)+COUNTIF(AH75,8)+COUNTIF(AK75,8)+COUNTIF(AN75,8)+COUNTIF(AQ75,8))</f>
        <v>0</v>
      </c>
      <c r="K75" s="65"/>
      <c r="L75" s="66">
        <f aca="true" t="shared" si="60" ref="L75:L90">IF(ISNUMBER(K75),"-","")</f>
      </c>
      <c r="M75" s="67"/>
      <c r="N75" s="68"/>
      <c r="O75" s="66">
        <f aca="true" t="shared" si="61" ref="O75:O90">IF(ISNUMBER(N75),"-","")</f>
      </c>
      <c r="P75" s="67"/>
      <c r="Q75" s="68"/>
      <c r="R75" s="66">
        <f aca="true" t="shared" si="62" ref="R75:R90">IF(ISNUMBER(Q75),"-","")</f>
      </c>
      <c r="S75" s="67"/>
      <c r="T75" s="68"/>
      <c r="U75" s="66">
        <f aca="true" t="shared" si="63" ref="U75:U90">IF(ISNUMBER(T75),"-","")</f>
      </c>
      <c r="V75" s="67"/>
      <c r="W75" s="68"/>
      <c r="X75" s="66">
        <f aca="true" t="shared" si="64" ref="X75:X90">IF(ISNUMBER(W75),"-","")</f>
      </c>
      <c r="Y75" s="67"/>
      <c r="Z75" s="68"/>
      <c r="AA75" s="66">
        <f aca="true" t="shared" si="65" ref="AA75:AA86">IF(ISNUMBER(Z75),"-","")</f>
      </c>
      <c r="AB75" s="67"/>
      <c r="AC75" s="68"/>
      <c r="AD75" s="66">
        <f aca="true" t="shared" si="66" ref="AD75:AD90">IF(ISNUMBER(AC75),"-","")</f>
      </c>
      <c r="AE75" s="67"/>
      <c r="AF75" s="68"/>
      <c r="AG75" s="66">
        <f aca="true" t="shared" si="67" ref="AG75:AG90">IF(ISNUMBER(AF75),"-","")</f>
      </c>
      <c r="AH75" s="67"/>
      <c r="AI75" s="68"/>
      <c r="AJ75" s="66">
        <f aca="true" t="shared" si="68" ref="AJ75:AJ90">IF(ISNUMBER(AI75),"-","")</f>
      </c>
      <c r="AK75" s="67"/>
      <c r="AL75" s="68"/>
      <c r="AM75" s="66">
        <f aca="true" t="shared" si="69" ref="AM75:AM90">IF(ISNUMBER(AL75),"-","")</f>
      </c>
      <c r="AN75" s="67"/>
      <c r="AO75" s="66"/>
      <c r="AP75" s="69">
        <f aca="true" t="shared" si="70" ref="AP75:AP90">IF(ISNUMBER(AO75),"-","")</f>
      </c>
      <c r="AQ75" s="66"/>
      <c r="AR75" s="68">
        <f>SUM(K75+N75+Q75+T75+W75+Z75+AC75+AF75+AI75+AL75+AO75)</f>
        <v>0</v>
      </c>
      <c r="AS75" s="66" t="str">
        <f aca="true" t="shared" si="71" ref="AS75:AS90">IF(ISNUMBER(AR75),"-","")</f>
        <v>-</v>
      </c>
      <c r="AT75" s="67">
        <f>(M75+P75+S75+V75+Y75+AB75+AE75+AH75+AK75+AN75+AQ75)</f>
        <v>0</v>
      </c>
      <c r="AV75" t="e">
        <f aca="true" t="shared" si="72" ref="AV75:AV90">CONCATENATE(A75," ",B75," - ",F75," ",G75,"  (",C75,"-",E75,") ",K75,L75,M75,"  ",N75,O75,P75,"  ",Q75,R75,S75,"  ",T75,U75,V75,"  ",W75,X75)</f>
        <v>#N/A</v>
      </c>
      <c r="AW75" t="e">
        <f>CONCATENATE(AV75,Y75,"  ",Z75,AA75,AB75,"  ",AC75,AD75,AE75,"  ",AF75,AG75,AH75,"  ",AI75,AJ75,AK75,"  ",AL75,AM75,AN75,"  ",AO75,AP75,AQ75,"; ",AR75,"-",AT75)</f>
        <v>#N/A</v>
      </c>
    </row>
    <row r="76" spans="1:49" ht="15">
      <c r="A76" s="23">
        <f>'64_16 kaavio'!F20</f>
      </c>
      <c r="B76" s="23" t="e">
        <f>VLOOKUP(A76,Ilmoittautuminen!$B$3:$C$66,2,FALSE)</f>
        <v>#N/A</v>
      </c>
      <c r="C76" s="26">
        <f>'64_16 kaavio'!G20</f>
        <v>0</v>
      </c>
      <c r="D76" s="27" t="s">
        <v>18</v>
      </c>
      <c r="E76" s="26">
        <f>'64_16 kaavio'!G22</f>
        <v>0</v>
      </c>
      <c r="F76" s="23">
        <f>'64_16 kaavio'!F22</f>
      </c>
      <c r="G76" s="23" t="e">
        <f>VLOOKUP(F76,Ilmoittautuminen!$B$3:$C$66,2,FALSE)</f>
        <v>#N/A</v>
      </c>
      <c r="H76" s="38">
        <f aca="true" t="shared" si="73" ref="H76:H90">IF(OR(A76="W.O.",F76="W.O."),0,COUNTIF(K76,8)+COUNTIF(N76,8)+COUNTIF(Q76,8)+COUNTIF(T76,8)+COUNTIF(W76,8)+COUNTIF(Z76,8)+COUNTIF(AC76,8)+COUNTIF(AF76,8)+COUNTIF(AI76,8)+COUNTIF(AL76,8)+COUNTIF(AO76,8))</f>
        <v>0</v>
      </c>
      <c r="I76" s="64" t="s">
        <v>18</v>
      </c>
      <c r="J76" s="63">
        <f aca="true" t="shared" si="74" ref="J76:J90">IF(OR(A76="W.O.",F76="W.O."),0,COUNTIF(M76,8)+COUNTIF(P76,8)+COUNTIF(S76,8)+COUNTIF(V76,8)+COUNTIF(Y76,8)+COUNTIF(AB76,8)+COUNTIF(AE76,8)+COUNTIF(AH76,8)+COUNTIF(AK76,8)+COUNTIF(AN76,8)+COUNTIF(AQ76,8))</f>
        <v>0</v>
      </c>
      <c r="K76" s="70"/>
      <c r="L76" s="71">
        <f t="shared" si="60"/>
      </c>
      <c r="M76" s="72"/>
      <c r="N76" s="42"/>
      <c r="O76" s="71">
        <f t="shared" si="61"/>
      </c>
      <c r="P76" s="72"/>
      <c r="Q76" s="42"/>
      <c r="R76" s="71">
        <f t="shared" si="62"/>
      </c>
      <c r="S76" s="72"/>
      <c r="T76" s="42"/>
      <c r="U76" s="71">
        <f t="shared" si="63"/>
      </c>
      <c r="V76" s="72"/>
      <c r="W76" s="42"/>
      <c r="X76" s="71">
        <f t="shared" si="64"/>
      </c>
      <c r="Y76" s="72"/>
      <c r="Z76" s="42"/>
      <c r="AA76" s="71">
        <f t="shared" si="65"/>
      </c>
      <c r="AB76" s="72"/>
      <c r="AC76" s="42"/>
      <c r="AD76" s="71">
        <f t="shared" si="66"/>
      </c>
      <c r="AE76" s="72"/>
      <c r="AF76" s="42"/>
      <c r="AG76" s="71">
        <f t="shared" si="67"/>
      </c>
      <c r="AH76" s="72"/>
      <c r="AI76" s="42"/>
      <c r="AJ76" s="71">
        <f t="shared" si="68"/>
      </c>
      <c r="AK76" s="72"/>
      <c r="AL76" s="42"/>
      <c r="AM76" s="71">
        <f t="shared" si="69"/>
      </c>
      <c r="AN76" s="72"/>
      <c r="AO76" s="71"/>
      <c r="AP76" s="43">
        <f t="shared" si="70"/>
      </c>
      <c r="AQ76" s="71"/>
      <c r="AR76" s="42">
        <f>SUM(K76+N76+Q76+T76+W76+Z76+AC76+AF76+AI76+AL76+AO76)</f>
        <v>0</v>
      </c>
      <c r="AS76" s="71" t="str">
        <f t="shared" si="71"/>
        <v>-</v>
      </c>
      <c r="AT76" s="72">
        <f aca="true" t="shared" si="75" ref="AT76:AT90">SUM(M76+P76+S76+V76+Y76+AB76+AE76+AH76+AK76+AN76+AQ76)</f>
        <v>0</v>
      </c>
      <c r="AV76" t="e">
        <f t="shared" si="72"/>
        <v>#N/A</v>
      </c>
      <c r="AW76" t="e">
        <f aca="true" t="shared" si="76" ref="AW76:AW90">CONCATENATE(AV76,Y76,"  ",Z76,AA76,AB76,"  ",AC76,AD76,AE76,"  ",AF76,AG76,AH76,"  ",AI76,AJ76,AK76,"  ",AL76,AM76,AN76,"  ",AO76,AP76,AQ76,"; ",AR76,"-",AT76)</f>
        <v>#N/A</v>
      </c>
    </row>
    <row r="77" spans="1:49" ht="15">
      <c r="A77" s="23">
        <f>'64_16 kaavio'!F32</f>
      </c>
      <c r="B77" s="23" t="e">
        <f>VLOOKUP(A77,Ilmoittautuminen!$B$3:$C$66,2,FALSE)</f>
        <v>#N/A</v>
      </c>
      <c r="C77" s="26">
        <f>'64_16 kaavio'!G32</f>
        <v>0</v>
      </c>
      <c r="D77" s="27" t="s">
        <v>18</v>
      </c>
      <c r="E77" s="26">
        <f>'64_16 kaavio'!G34</f>
        <v>0</v>
      </c>
      <c r="F77" s="23">
        <f>'64_16 kaavio'!F34</f>
      </c>
      <c r="G77" s="23" t="e">
        <f>VLOOKUP(F77,Ilmoittautuminen!$B$3:$C$66,2,FALSE)</f>
        <v>#N/A</v>
      </c>
      <c r="H77" s="38">
        <f t="shared" si="73"/>
        <v>0</v>
      </c>
      <c r="I77" s="64" t="s">
        <v>18</v>
      </c>
      <c r="J77" s="63">
        <f t="shared" si="74"/>
        <v>0</v>
      </c>
      <c r="K77" s="70"/>
      <c r="L77" s="71">
        <f t="shared" si="60"/>
      </c>
      <c r="M77" s="72"/>
      <c r="N77" s="42"/>
      <c r="O77" s="71">
        <f t="shared" si="61"/>
      </c>
      <c r="P77" s="72"/>
      <c r="Q77" s="42"/>
      <c r="R77" s="71">
        <f t="shared" si="62"/>
      </c>
      <c r="S77" s="72"/>
      <c r="T77" s="42"/>
      <c r="U77" s="71">
        <f t="shared" si="63"/>
      </c>
      <c r="V77" s="72"/>
      <c r="W77" s="42"/>
      <c r="X77" s="71">
        <f t="shared" si="64"/>
      </c>
      <c r="Y77" s="72"/>
      <c r="Z77" s="42"/>
      <c r="AA77" s="71">
        <f t="shared" si="65"/>
      </c>
      <c r="AB77" s="72"/>
      <c r="AC77" s="42"/>
      <c r="AD77" s="71">
        <f t="shared" si="66"/>
      </c>
      <c r="AE77" s="72"/>
      <c r="AF77" s="42"/>
      <c r="AG77" s="71">
        <f t="shared" si="67"/>
      </c>
      <c r="AH77" s="72"/>
      <c r="AI77" s="42"/>
      <c r="AJ77" s="71">
        <f t="shared" si="68"/>
      </c>
      <c r="AK77" s="72"/>
      <c r="AL77" s="42"/>
      <c r="AM77" s="71">
        <f t="shared" si="69"/>
      </c>
      <c r="AN77" s="72"/>
      <c r="AO77" s="71"/>
      <c r="AP77" s="43">
        <f t="shared" si="70"/>
      </c>
      <c r="AQ77" s="71"/>
      <c r="AR77" s="42">
        <f aca="true" t="shared" si="77" ref="AR77:AR90">SUM(K77+N77+Q77+T77+W77+Z77+AC77+AF77+AI77+AL77+AO77)</f>
        <v>0</v>
      </c>
      <c r="AS77" s="71" t="str">
        <f t="shared" si="71"/>
        <v>-</v>
      </c>
      <c r="AT77" s="72">
        <f t="shared" si="75"/>
        <v>0</v>
      </c>
      <c r="AV77" t="e">
        <f t="shared" si="72"/>
        <v>#N/A</v>
      </c>
      <c r="AW77" t="e">
        <f t="shared" si="76"/>
        <v>#N/A</v>
      </c>
    </row>
    <row r="78" spans="1:49" ht="15">
      <c r="A78" s="23">
        <f>'64_16 kaavio'!F44</f>
      </c>
      <c r="B78" s="23" t="e">
        <f>VLOOKUP(A78,Ilmoittautuminen!$B$3:$C$66,2,FALSE)</f>
        <v>#N/A</v>
      </c>
      <c r="C78" s="26">
        <f>'64_16 kaavio'!G44</f>
        <v>0</v>
      </c>
      <c r="D78" s="27" t="s">
        <v>18</v>
      </c>
      <c r="E78" s="26">
        <f>'64_16 kaavio'!G46</f>
        <v>0</v>
      </c>
      <c r="F78" s="23">
        <f>'64_16 kaavio'!F46</f>
      </c>
      <c r="G78" s="23" t="e">
        <f>VLOOKUP(F78,Ilmoittautuminen!$B$3:$C$66,2,FALSE)</f>
        <v>#N/A</v>
      </c>
      <c r="H78" s="38">
        <f t="shared" si="73"/>
        <v>0</v>
      </c>
      <c r="I78" s="64" t="s">
        <v>18</v>
      </c>
      <c r="J78" s="63">
        <f t="shared" si="74"/>
        <v>0</v>
      </c>
      <c r="K78" s="70"/>
      <c r="L78" s="71">
        <f t="shared" si="60"/>
      </c>
      <c r="M78" s="72"/>
      <c r="N78" s="42"/>
      <c r="O78" s="71">
        <f t="shared" si="61"/>
      </c>
      <c r="P78" s="72"/>
      <c r="Q78" s="42"/>
      <c r="R78" s="71">
        <f t="shared" si="62"/>
      </c>
      <c r="S78" s="72"/>
      <c r="T78" s="42"/>
      <c r="U78" s="71">
        <f t="shared" si="63"/>
      </c>
      <c r="V78" s="72"/>
      <c r="W78" s="42"/>
      <c r="X78" s="71">
        <f t="shared" si="64"/>
      </c>
      <c r="Y78" s="72"/>
      <c r="Z78" s="42"/>
      <c r="AA78" s="71">
        <f>IF(ISNUMBER(Z78),"-","")</f>
      </c>
      <c r="AB78" s="72"/>
      <c r="AC78" s="42"/>
      <c r="AD78" s="71">
        <f t="shared" si="66"/>
      </c>
      <c r="AE78" s="72"/>
      <c r="AF78" s="42"/>
      <c r="AG78" s="71">
        <f t="shared" si="67"/>
      </c>
      <c r="AH78" s="72"/>
      <c r="AI78" s="42"/>
      <c r="AJ78" s="71">
        <f t="shared" si="68"/>
      </c>
      <c r="AK78" s="72"/>
      <c r="AL78" s="42"/>
      <c r="AM78" s="71">
        <f t="shared" si="69"/>
      </c>
      <c r="AN78" s="72"/>
      <c r="AO78" s="71"/>
      <c r="AP78" s="43">
        <f t="shared" si="70"/>
      </c>
      <c r="AQ78" s="71"/>
      <c r="AR78" s="42">
        <f t="shared" si="77"/>
        <v>0</v>
      </c>
      <c r="AS78" s="71" t="str">
        <f t="shared" si="71"/>
        <v>-</v>
      </c>
      <c r="AT78" s="72">
        <f t="shared" si="75"/>
        <v>0</v>
      </c>
      <c r="AV78" t="e">
        <f t="shared" si="72"/>
        <v>#N/A</v>
      </c>
      <c r="AW78" t="e">
        <f t="shared" si="76"/>
        <v>#N/A</v>
      </c>
    </row>
    <row r="79" spans="1:49" ht="15">
      <c r="A79" s="23">
        <f>'64_16 kaavio'!F56</f>
      </c>
      <c r="B79" s="23" t="e">
        <f>VLOOKUP(A79,Ilmoittautuminen!$B$3:$C$66,2,FALSE)</f>
        <v>#N/A</v>
      </c>
      <c r="C79" s="26">
        <f>'64_16 kaavio'!G56</f>
        <v>0</v>
      </c>
      <c r="D79" s="27" t="s">
        <v>18</v>
      </c>
      <c r="E79" s="26">
        <f>'64_16 kaavio'!G58</f>
        <v>0</v>
      </c>
      <c r="F79" s="23">
        <f>'64_16 kaavio'!F58</f>
      </c>
      <c r="G79" s="23" t="e">
        <f>VLOOKUP(F79,Ilmoittautuminen!$B$3:$C$66,2,FALSE)</f>
        <v>#N/A</v>
      </c>
      <c r="H79" s="38">
        <f t="shared" si="73"/>
        <v>0</v>
      </c>
      <c r="I79" s="64" t="s">
        <v>18</v>
      </c>
      <c r="J79" s="63">
        <f t="shared" si="74"/>
        <v>0</v>
      </c>
      <c r="K79" s="70"/>
      <c r="L79" s="71">
        <f t="shared" si="60"/>
      </c>
      <c r="M79" s="72"/>
      <c r="N79" s="42"/>
      <c r="O79" s="71">
        <f t="shared" si="61"/>
      </c>
      <c r="P79" s="72"/>
      <c r="Q79" s="42"/>
      <c r="R79" s="71">
        <f t="shared" si="62"/>
      </c>
      <c r="S79" s="72"/>
      <c r="T79" s="42"/>
      <c r="U79" s="71">
        <f t="shared" si="63"/>
      </c>
      <c r="V79" s="72"/>
      <c r="W79" s="42"/>
      <c r="X79" s="71">
        <f t="shared" si="64"/>
      </c>
      <c r="Y79" s="72"/>
      <c r="Z79" s="42"/>
      <c r="AA79" s="71">
        <f t="shared" si="65"/>
      </c>
      <c r="AB79" s="72"/>
      <c r="AC79" s="42"/>
      <c r="AD79" s="71">
        <f t="shared" si="66"/>
      </c>
      <c r="AE79" s="72"/>
      <c r="AF79" s="42"/>
      <c r="AG79" s="71">
        <f t="shared" si="67"/>
      </c>
      <c r="AH79" s="72"/>
      <c r="AI79" s="42"/>
      <c r="AJ79" s="71">
        <f t="shared" si="68"/>
      </c>
      <c r="AK79" s="72"/>
      <c r="AL79" s="42"/>
      <c r="AM79" s="71">
        <f t="shared" si="69"/>
      </c>
      <c r="AN79" s="72"/>
      <c r="AO79" s="71"/>
      <c r="AP79" s="43">
        <f t="shared" si="70"/>
      </c>
      <c r="AQ79" s="71"/>
      <c r="AR79" s="42">
        <f t="shared" si="77"/>
        <v>0</v>
      </c>
      <c r="AS79" s="71" t="str">
        <f t="shared" si="71"/>
        <v>-</v>
      </c>
      <c r="AT79" s="72">
        <f t="shared" si="75"/>
        <v>0</v>
      </c>
      <c r="AV79" t="e">
        <f t="shared" si="72"/>
        <v>#N/A</v>
      </c>
      <c r="AW79" t="e">
        <f t="shared" si="76"/>
        <v>#N/A</v>
      </c>
    </row>
    <row r="80" spans="1:49" ht="15">
      <c r="A80" s="23">
        <f>'64_16 kaavio'!F68</f>
      </c>
      <c r="B80" s="23" t="e">
        <f>VLOOKUP(A80,Ilmoittautuminen!$B$3:$C$66,2,FALSE)</f>
        <v>#N/A</v>
      </c>
      <c r="C80" s="26">
        <f>'64_16 kaavio'!G68</f>
        <v>0</v>
      </c>
      <c r="D80" s="27" t="s">
        <v>18</v>
      </c>
      <c r="E80" s="26">
        <f>'64_16 kaavio'!G70</f>
        <v>0</v>
      </c>
      <c r="F80" s="23">
        <f>'64_16 kaavio'!F70</f>
      </c>
      <c r="G80" s="23" t="e">
        <f>VLOOKUP(F80,Ilmoittautuminen!$B$3:$C$66,2,FALSE)</f>
        <v>#N/A</v>
      </c>
      <c r="H80" s="38">
        <f t="shared" si="73"/>
        <v>0</v>
      </c>
      <c r="I80" s="64" t="s">
        <v>18</v>
      </c>
      <c r="J80" s="63">
        <f t="shared" si="74"/>
        <v>0</v>
      </c>
      <c r="K80" s="70"/>
      <c r="L80" s="71">
        <f t="shared" si="60"/>
      </c>
      <c r="M80" s="72"/>
      <c r="N80" s="42"/>
      <c r="O80" s="71">
        <f t="shared" si="61"/>
      </c>
      <c r="P80" s="72"/>
      <c r="Q80" s="42"/>
      <c r="R80" s="71">
        <f t="shared" si="62"/>
      </c>
      <c r="S80" s="72"/>
      <c r="T80" s="42"/>
      <c r="U80" s="71">
        <f t="shared" si="63"/>
      </c>
      <c r="V80" s="72"/>
      <c r="W80" s="42"/>
      <c r="X80" s="71">
        <f t="shared" si="64"/>
      </c>
      <c r="Y80" s="72"/>
      <c r="Z80" s="42"/>
      <c r="AA80" s="71">
        <f t="shared" si="65"/>
      </c>
      <c r="AB80" s="72"/>
      <c r="AC80" s="42"/>
      <c r="AD80" s="71">
        <f t="shared" si="66"/>
      </c>
      <c r="AE80" s="72"/>
      <c r="AF80" s="42"/>
      <c r="AG80" s="71">
        <f t="shared" si="67"/>
      </c>
      <c r="AH80" s="72"/>
      <c r="AI80" s="42"/>
      <c r="AJ80" s="71">
        <f t="shared" si="68"/>
      </c>
      <c r="AK80" s="72"/>
      <c r="AL80" s="42"/>
      <c r="AM80" s="71">
        <f t="shared" si="69"/>
      </c>
      <c r="AN80" s="72"/>
      <c r="AO80" s="71"/>
      <c r="AP80" s="43">
        <f t="shared" si="70"/>
      </c>
      <c r="AQ80" s="71"/>
      <c r="AR80" s="42">
        <f t="shared" si="77"/>
        <v>0</v>
      </c>
      <c r="AS80" s="71" t="str">
        <f t="shared" si="71"/>
        <v>-</v>
      </c>
      <c r="AT80" s="72">
        <f t="shared" si="75"/>
        <v>0</v>
      </c>
      <c r="AV80" t="e">
        <f t="shared" si="72"/>
        <v>#N/A</v>
      </c>
      <c r="AW80" t="e">
        <f t="shared" si="76"/>
        <v>#N/A</v>
      </c>
    </row>
    <row r="81" spans="1:49" ht="15">
      <c r="A81" s="23">
        <f>'64_16 kaavio'!F80</f>
      </c>
      <c r="B81" s="23" t="e">
        <f>VLOOKUP(A81,Ilmoittautuminen!$B$3:$C$66,2,FALSE)</f>
        <v>#N/A</v>
      </c>
      <c r="C81" s="26">
        <f>'64_16 kaavio'!G80</f>
        <v>0</v>
      </c>
      <c r="D81" s="27" t="s">
        <v>18</v>
      </c>
      <c r="E81" s="26">
        <f>'64_16 kaavio'!G82</f>
        <v>0</v>
      </c>
      <c r="F81" s="23">
        <f>'64_16 kaavio'!F82</f>
      </c>
      <c r="G81" s="23" t="e">
        <f>VLOOKUP(F81,Ilmoittautuminen!$B$3:$C$66,2,FALSE)</f>
        <v>#N/A</v>
      </c>
      <c r="H81" s="38">
        <f t="shared" si="73"/>
        <v>0</v>
      </c>
      <c r="I81" s="64" t="s">
        <v>18</v>
      </c>
      <c r="J81" s="63">
        <f t="shared" si="74"/>
        <v>0</v>
      </c>
      <c r="K81" s="70"/>
      <c r="L81" s="71">
        <f t="shared" si="60"/>
      </c>
      <c r="M81" s="72"/>
      <c r="N81" s="42"/>
      <c r="O81" s="71">
        <f t="shared" si="61"/>
      </c>
      <c r="P81" s="72"/>
      <c r="Q81" s="42"/>
      <c r="R81" s="71">
        <f t="shared" si="62"/>
      </c>
      <c r="S81" s="72"/>
      <c r="T81" s="42"/>
      <c r="U81" s="71">
        <f t="shared" si="63"/>
      </c>
      <c r="V81" s="72"/>
      <c r="W81" s="42"/>
      <c r="X81" s="71">
        <f t="shared" si="64"/>
      </c>
      <c r="Y81" s="72"/>
      <c r="Z81" s="42"/>
      <c r="AA81" s="71">
        <f>IF(ISNUMBER(Z81),"-","")</f>
      </c>
      <c r="AB81" s="72"/>
      <c r="AC81" s="42"/>
      <c r="AD81" s="71">
        <f t="shared" si="66"/>
      </c>
      <c r="AE81" s="72"/>
      <c r="AF81" s="42"/>
      <c r="AG81" s="71">
        <f t="shared" si="67"/>
      </c>
      <c r="AH81" s="72"/>
      <c r="AI81" s="42"/>
      <c r="AJ81" s="71">
        <f t="shared" si="68"/>
      </c>
      <c r="AK81" s="72"/>
      <c r="AL81" s="42"/>
      <c r="AM81" s="71">
        <f t="shared" si="69"/>
      </c>
      <c r="AN81" s="72"/>
      <c r="AO81" s="71"/>
      <c r="AP81" s="43">
        <f t="shared" si="70"/>
      </c>
      <c r="AQ81" s="71"/>
      <c r="AR81" s="42">
        <f t="shared" si="77"/>
        <v>0</v>
      </c>
      <c r="AS81" s="71" t="str">
        <f t="shared" si="71"/>
        <v>-</v>
      </c>
      <c r="AT81" s="72">
        <f t="shared" si="75"/>
        <v>0</v>
      </c>
      <c r="AV81" t="e">
        <f t="shared" si="72"/>
        <v>#N/A</v>
      </c>
      <c r="AW81" t="e">
        <f t="shared" si="76"/>
        <v>#N/A</v>
      </c>
    </row>
    <row r="82" spans="1:49" ht="15">
      <c r="A82" s="23">
        <f>'64_16 kaavio'!F92</f>
      </c>
      <c r="B82" s="23" t="e">
        <f>VLOOKUP(A82,Ilmoittautuminen!$B$3:$C$66,2,FALSE)</f>
        <v>#N/A</v>
      </c>
      <c r="C82" s="26">
        <f>'64_16 kaavio'!G92</f>
        <v>0</v>
      </c>
      <c r="D82" s="27" t="s">
        <v>18</v>
      </c>
      <c r="E82" s="26">
        <f>'64_16 kaavio'!G94</f>
        <v>0</v>
      </c>
      <c r="F82" s="23">
        <f>'64_16 kaavio'!F94</f>
      </c>
      <c r="G82" s="23" t="e">
        <f>VLOOKUP(F82,Ilmoittautuminen!$B$3:$C$66,2,FALSE)</f>
        <v>#N/A</v>
      </c>
      <c r="H82" s="38">
        <f t="shared" si="73"/>
        <v>0</v>
      </c>
      <c r="I82" s="64" t="s">
        <v>18</v>
      </c>
      <c r="J82" s="63">
        <f t="shared" si="74"/>
        <v>0</v>
      </c>
      <c r="K82" s="70"/>
      <c r="L82" s="71">
        <f t="shared" si="60"/>
      </c>
      <c r="M82" s="72"/>
      <c r="N82" s="42"/>
      <c r="O82" s="71">
        <f t="shared" si="61"/>
      </c>
      <c r="P82" s="72"/>
      <c r="Q82" s="42"/>
      <c r="R82" s="71">
        <f t="shared" si="62"/>
      </c>
      <c r="S82" s="72"/>
      <c r="T82" s="42"/>
      <c r="U82" s="71">
        <f t="shared" si="63"/>
      </c>
      <c r="V82" s="72"/>
      <c r="W82" s="42"/>
      <c r="X82" s="71">
        <f t="shared" si="64"/>
      </c>
      <c r="Y82" s="72"/>
      <c r="Z82" s="42"/>
      <c r="AA82" s="71">
        <f>IF(ISNUMBER(Z82),"-","")</f>
      </c>
      <c r="AB82" s="72"/>
      <c r="AC82" s="42"/>
      <c r="AD82" s="71">
        <f t="shared" si="66"/>
      </c>
      <c r="AE82" s="72"/>
      <c r="AF82" s="42"/>
      <c r="AG82" s="71">
        <f t="shared" si="67"/>
      </c>
      <c r="AH82" s="72"/>
      <c r="AI82" s="42"/>
      <c r="AJ82" s="71">
        <f t="shared" si="68"/>
      </c>
      <c r="AK82" s="72"/>
      <c r="AL82" s="42"/>
      <c r="AM82" s="71">
        <f t="shared" si="69"/>
      </c>
      <c r="AN82" s="72"/>
      <c r="AO82" s="71"/>
      <c r="AP82" s="43">
        <f t="shared" si="70"/>
      </c>
      <c r="AQ82" s="71"/>
      <c r="AR82" s="42">
        <f t="shared" si="77"/>
        <v>0</v>
      </c>
      <c r="AS82" s="71" t="str">
        <f t="shared" si="71"/>
        <v>-</v>
      </c>
      <c r="AT82" s="72">
        <f t="shared" si="75"/>
        <v>0</v>
      </c>
      <c r="AV82" t="e">
        <f t="shared" si="72"/>
        <v>#N/A</v>
      </c>
      <c r="AW82" t="e">
        <f t="shared" si="76"/>
        <v>#N/A</v>
      </c>
    </row>
    <row r="83" spans="1:49" ht="15">
      <c r="A83" s="23">
        <f>'64_16 kaavio'!F104</f>
      </c>
      <c r="B83" s="23" t="e">
        <f>VLOOKUP(A83,Ilmoittautuminen!$B$3:$C$66,2,FALSE)</f>
        <v>#N/A</v>
      </c>
      <c r="C83" s="26">
        <f>'64_16 kaavio'!G104</f>
        <v>0</v>
      </c>
      <c r="D83" s="27" t="s">
        <v>18</v>
      </c>
      <c r="E83" s="26">
        <f>'64_16 kaavio'!G106</f>
        <v>0</v>
      </c>
      <c r="F83" s="23">
        <f>'64_16 kaavio'!F106</f>
      </c>
      <c r="G83" s="23" t="e">
        <f>VLOOKUP(F83,Ilmoittautuminen!$B$3:$C$66,2,FALSE)</f>
        <v>#N/A</v>
      </c>
      <c r="H83" s="38">
        <f t="shared" si="73"/>
        <v>0</v>
      </c>
      <c r="I83" s="64" t="s">
        <v>18</v>
      </c>
      <c r="J83" s="63">
        <f t="shared" si="74"/>
        <v>0</v>
      </c>
      <c r="K83" s="70"/>
      <c r="L83" s="71">
        <f t="shared" si="60"/>
      </c>
      <c r="M83" s="72"/>
      <c r="N83" s="42"/>
      <c r="O83" s="71">
        <f t="shared" si="61"/>
      </c>
      <c r="P83" s="72"/>
      <c r="Q83" s="42"/>
      <c r="R83" s="71">
        <f t="shared" si="62"/>
      </c>
      <c r="S83" s="72"/>
      <c r="T83" s="42"/>
      <c r="U83" s="71">
        <f t="shared" si="63"/>
      </c>
      <c r="V83" s="72"/>
      <c r="W83" s="42"/>
      <c r="X83" s="71">
        <f t="shared" si="64"/>
      </c>
      <c r="Y83" s="72"/>
      <c r="Z83" s="42"/>
      <c r="AA83" s="71">
        <f>IF(ISNUMBER(Z83),"-","")</f>
      </c>
      <c r="AB83" s="72"/>
      <c r="AC83" s="42"/>
      <c r="AD83" s="71">
        <f t="shared" si="66"/>
      </c>
      <c r="AE83" s="72"/>
      <c r="AF83" s="42"/>
      <c r="AG83" s="71">
        <f t="shared" si="67"/>
      </c>
      <c r="AH83" s="72"/>
      <c r="AI83" s="42"/>
      <c r="AJ83" s="71">
        <f t="shared" si="68"/>
      </c>
      <c r="AK83" s="72"/>
      <c r="AL83" s="42"/>
      <c r="AM83" s="71">
        <f t="shared" si="69"/>
      </c>
      <c r="AN83" s="72"/>
      <c r="AO83" s="71"/>
      <c r="AP83" s="43">
        <f t="shared" si="70"/>
      </c>
      <c r="AQ83" s="71"/>
      <c r="AR83" s="42">
        <f t="shared" si="77"/>
        <v>0</v>
      </c>
      <c r="AS83" s="71" t="str">
        <f t="shared" si="71"/>
        <v>-</v>
      </c>
      <c r="AT83" s="72">
        <f t="shared" si="75"/>
        <v>0</v>
      </c>
      <c r="AV83" t="e">
        <f t="shared" si="72"/>
        <v>#N/A</v>
      </c>
      <c r="AW83" t="e">
        <f t="shared" si="76"/>
        <v>#N/A</v>
      </c>
    </row>
    <row r="84" spans="1:49" ht="15">
      <c r="A84" s="23">
        <f>'64_16 kaavio'!F116</f>
      </c>
      <c r="B84" s="23" t="e">
        <f>VLOOKUP(A84,Ilmoittautuminen!$B$3:$C$66,2,FALSE)</f>
        <v>#N/A</v>
      </c>
      <c r="C84" s="26">
        <f>'64_16 kaavio'!G116</f>
        <v>0</v>
      </c>
      <c r="D84" s="27" t="s">
        <v>18</v>
      </c>
      <c r="E84" s="26">
        <f>'64_16 kaavio'!G118</f>
        <v>0</v>
      </c>
      <c r="F84" s="23">
        <f>'64_16 kaavio'!F118</f>
      </c>
      <c r="G84" s="23" t="e">
        <f>VLOOKUP(F84,Ilmoittautuminen!$B$3:$C$66,2,FALSE)</f>
        <v>#N/A</v>
      </c>
      <c r="H84" s="38">
        <f t="shared" si="73"/>
        <v>0</v>
      </c>
      <c r="I84" s="64" t="s">
        <v>18</v>
      </c>
      <c r="J84" s="63">
        <f t="shared" si="74"/>
        <v>0</v>
      </c>
      <c r="K84" s="70"/>
      <c r="L84" s="71">
        <f t="shared" si="60"/>
      </c>
      <c r="M84" s="72"/>
      <c r="N84" s="42"/>
      <c r="O84" s="71">
        <f t="shared" si="61"/>
      </c>
      <c r="P84" s="72"/>
      <c r="Q84" s="42"/>
      <c r="R84" s="71">
        <f t="shared" si="62"/>
      </c>
      <c r="S84" s="72"/>
      <c r="T84" s="42"/>
      <c r="U84" s="71">
        <f t="shared" si="63"/>
      </c>
      <c r="V84" s="72"/>
      <c r="W84" s="42"/>
      <c r="X84" s="71">
        <f t="shared" si="64"/>
      </c>
      <c r="Y84" s="72"/>
      <c r="Z84" s="42"/>
      <c r="AA84" s="71">
        <f t="shared" si="65"/>
      </c>
      <c r="AB84" s="72"/>
      <c r="AC84" s="42"/>
      <c r="AD84" s="71">
        <f t="shared" si="66"/>
      </c>
      <c r="AE84" s="72"/>
      <c r="AF84" s="42"/>
      <c r="AG84" s="71">
        <f t="shared" si="67"/>
      </c>
      <c r="AH84" s="72"/>
      <c r="AI84" s="42"/>
      <c r="AJ84" s="71">
        <f t="shared" si="68"/>
      </c>
      <c r="AK84" s="72"/>
      <c r="AL84" s="42"/>
      <c r="AM84" s="71">
        <f t="shared" si="69"/>
      </c>
      <c r="AN84" s="72"/>
      <c r="AO84" s="71"/>
      <c r="AP84" s="43">
        <f t="shared" si="70"/>
      </c>
      <c r="AQ84" s="71"/>
      <c r="AR84" s="42">
        <f t="shared" si="77"/>
        <v>0</v>
      </c>
      <c r="AS84" s="71" t="str">
        <f t="shared" si="71"/>
        <v>-</v>
      </c>
      <c r="AT84" s="72">
        <f t="shared" si="75"/>
        <v>0</v>
      </c>
      <c r="AV84" t="e">
        <f t="shared" si="72"/>
        <v>#N/A</v>
      </c>
      <c r="AW84" t="e">
        <f t="shared" si="76"/>
        <v>#N/A</v>
      </c>
    </row>
    <row r="85" spans="1:49" ht="15">
      <c r="A85" s="23">
        <f>'64_16 kaavio'!F128</f>
      </c>
      <c r="B85" s="23" t="e">
        <f>VLOOKUP(A85,Ilmoittautuminen!$B$3:$C$66,2,FALSE)</f>
        <v>#N/A</v>
      </c>
      <c r="C85" s="26">
        <f>'64_16 kaavio'!G128</f>
        <v>0</v>
      </c>
      <c r="D85" s="27" t="s">
        <v>18</v>
      </c>
      <c r="E85" s="26">
        <f>'64_16 kaavio'!G130</f>
        <v>0</v>
      </c>
      <c r="F85" s="23">
        <f>'64_16 kaavio'!F130</f>
      </c>
      <c r="G85" s="23" t="e">
        <f>VLOOKUP(F85,Ilmoittautuminen!$B$3:$C$66,2,FALSE)</f>
        <v>#N/A</v>
      </c>
      <c r="H85" s="38">
        <f t="shared" si="73"/>
        <v>0</v>
      </c>
      <c r="I85" s="64" t="s">
        <v>18</v>
      </c>
      <c r="J85" s="63">
        <f t="shared" si="74"/>
        <v>0</v>
      </c>
      <c r="K85" s="70"/>
      <c r="L85" s="71">
        <f t="shared" si="60"/>
      </c>
      <c r="M85" s="72"/>
      <c r="N85" s="42"/>
      <c r="O85" s="71">
        <f t="shared" si="61"/>
      </c>
      <c r="P85" s="72"/>
      <c r="Q85" s="42"/>
      <c r="R85" s="71">
        <f t="shared" si="62"/>
      </c>
      <c r="S85" s="72"/>
      <c r="T85" s="42"/>
      <c r="U85" s="71">
        <f t="shared" si="63"/>
      </c>
      <c r="V85" s="72"/>
      <c r="W85" s="42"/>
      <c r="X85" s="71">
        <f t="shared" si="64"/>
      </c>
      <c r="Y85" s="72"/>
      <c r="Z85" s="42"/>
      <c r="AA85" s="71">
        <f t="shared" si="65"/>
      </c>
      <c r="AB85" s="72"/>
      <c r="AC85" s="42"/>
      <c r="AD85" s="71">
        <f t="shared" si="66"/>
      </c>
      <c r="AE85" s="72"/>
      <c r="AF85" s="42"/>
      <c r="AG85" s="71">
        <f t="shared" si="67"/>
      </c>
      <c r="AH85" s="72"/>
      <c r="AI85" s="42"/>
      <c r="AJ85" s="71">
        <f t="shared" si="68"/>
      </c>
      <c r="AK85" s="72"/>
      <c r="AL85" s="42"/>
      <c r="AM85" s="71">
        <f t="shared" si="69"/>
      </c>
      <c r="AN85" s="72"/>
      <c r="AO85" s="71"/>
      <c r="AP85" s="43">
        <f t="shared" si="70"/>
      </c>
      <c r="AQ85" s="71"/>
      <c r="AR85" s="42">
        <f t="shared" si="77"/>
        <v>0</v>
      </c>
      <c r="AS85" s="71" t="str">
        <f t="shared" si="71"/>
        <v>-</v>
      </c>
      <c r="AT85" s="72">
        <f t="shared" si="75"/>
        <v>0</v>
      </c>
      <c r="AV85" t="e">
        <f t="shared" si="72"/>
        <v>#N/A</v>
      </c>
      <c r="AW85" t="e">
        <f t="shared" si="76"/>
        <v>#N/A</v>
      </c>
    </row>
    <row r="86" spans="1:49" ht="15">
      <c r="A86" s="23">
        <f>'64_16 kaavio'!F140</f>
      </c>
      <c r="B86" s="23" t="e">
        <f>VLOOKUP(A86,Ilmoittautuminen!$B$3:$C$66,2,FALSE)</f>
        <v>#N/A</v>
      </c>
      <c r="C86" s="26">
        <f>'64_16 kaavio'!G140</f>
        <v>0</v>
      </c>
      <c r="D86" s="27" t="s">
        <v>18</v>
      </c>
      <c r="E86" s="26">
        <f>'64_16 kaavio'!G142</f>
        <v>0</v>
      </c>
      <c r="F86" s="23">
        <f>'64_16 kaavio'!F142</f>
      </c>
      <c r="G86" s="23" t="e">
        <f>VLOOKUP(F86,Ilmoittautuminen!$B$3:$C$66,2,FALSE)</f>
        <v>#N/A</v>
      </c>
      <c r="H86" s="38">
        <f t="shared" si="73"/>
        <v>0</v>
      </c>
      <c r="I86" s="64" t="s">
        <v>18</v>
      </c>
      <c r="J86" s="63">
        <f t="shared" si="74"/>
        <v>0</v>
      </c>
      <c r="K86" s="70"/>
      <c r="L86" s="71">
        <f t="shared" si="60"/>
      </c>
      <c r="M86" s="72"/>
      <c r="N86" s="42"/>
      <c r="O86" s="71">
        <f t="shared" si="61"/>
      </c>
      <c r="P86" s="72"/>
      <c r="Q86" s="42"/>
      <c r="R86" s="71">
        <f t="shared" si="62"/>
      </c>
      <c r="S86" s="72"/>
      <c r="T86" s="42"/>
      <c r="U86" s="71">
        <f t="shared" si="63"/>
      </c>
      <c r="V86" s="72"/>
      <c r="W86" s="42"/>
      <c r="X86" s="71">
        <f t="shared" si="64"/>
      </c>
      <c r="Y86" s="72"/>
      <c r="Z86" s="42"/>
      <c r="AA86" s="71">
        <f t="shared" si="65"/>
      </c>
      <c r="AB86" s="72"/>
      <c r="AC86" s="42"/>
      <c r="AD86" s="71">
        <f t="shared" si="66"/>
      </c>
      <c r="AE86" s="72"/>
      <c r="AF86" s="42"/>
      <c r="AG86" s="71">
        <f t="shared" si="67"/>
      </c>
      <c r="AH86" s="72"/>
      <c r="AI86" s="42"/>
      <c r="AJ86" s="71">
        <f t="shared" si="68"/>
      </c>
      <c r="AK86" s="72"/>
      <c r="AL86" s="42"/>
      <c r="AM86" s="71">
        <f t="shared" si="69"/>
      </c>
      <c r="AN86" s="72"/>
      <c r="AO86" s="71"/>
      <c r="AP86" s="43">
        <f t="shared" si="70"/>
      </c>
      <c r="AQ86" s="71"/>
      <c r="AR86" s="42">
        <f t="shared" si="77"/>
        <v>0</v>
      </c>
      <c r="AS86" s="71" t="str">
        <f t="shared" si="71"/>
        <v>-</v>
      </c>
      <c r="AT86" s="72">
        <f t="shared" si="75"/>
        <v>0</v>
      </c>
      <c r="AV86" t="e">
        <f t="shared" si="72"/>
        <v>#N/A</v>
      </c>
      <c r="AW86" t="e">
        <f t="shared" si="76"/>
        <v>#N/A</v>
      </c>
    </row>
    <row r="87" spans="1:49" ht="15">
      <c r="A87" s="23">
        <f>'64_16 kaavio'!F152</f>
      </c>
      <c r="B87" s="23" t="e">
        <f>VLOOKUP(A87,Ilmoittautuminen!$B$3:$C$66,2,FALSE)</f>
        <v>#N/A</v>
      </c>
      <c r="C87" s="26">
        <f>'64_16 kaavio'!G152</f>
        <v>0</v>
      </c>
      <c r="D87" s="27" t="s">
        <v>18</v>
      </c>
      <c r="E87" s="26">
        <f>'64_16 kaavio'!G154</f>
        <v>0</v>
      </c>
      <c r="F87" s="23">
        <f>'64_16 kaavio'!F154</f>
      </c>
      <c r="G87" s="23" t="e">
        <f>VLOOKUP(F87,Ilmoittautuminen!$B$3:$C$66,2,FALSE)</f>
        <v>#N/A</v>
      </c>
      <c r="H87" s="38">
        <f t="shared" si="73"/>
        <v>0</v>
      </c>
      <c r="I87" s="64" t="s">
        <v>18</v>
      </c>
      <c r="J87" s="63">
        <f t="shared" si="74"/>
        <v>0</v>
      </c>
      <c r="K87" s="70"/>
      <c r="L87" s="71">
        <f t="shared" si="60"/>
      </c>
      <c r="M87" s="72"/>
      <c r="N87" s="42"/>
      <c r="O87" s="71">
        <f t="shared" si="61"/>
      </c>
      <c r="P87" s="72"/>
      <c r="Q87" s="42"/>
      <c r="R87" s="71">
        <f t="shared" si="62"/>
      </c>
      <c r="S87" s="72"/>
      <c r="T87" s="42"/>
      <c r="U87" s="71">
        <f t="shared" si="63"/>
      </c>
      <c r="V87" s="72"/>
      <c r="W87" s="42"/>
      <c r="X87" s="71">
        <f t="shared" si="64"/>
      </c>
      <c r="Y87" s="72"/>
      <c r="Z87" s="42"/>
      <c r="AA87" s="71">
        <f>IF(ISNUMBER(Z87),"-","")</f>
      </c>
      <c r="AB87" s="72"/>
      <c r="AC87" s="42"/>
      <c r="AD87" s="71">
        <f t="shared" si="66"/>
      </c>
      <c r="AE87" s="72"/>
      <c r="AF87" s="42"/>
      <c r="AG87" s="71">
        <f t="shared" si="67"/>
      </c>
      <c r="AH87" s="72"/>
      <c r="AI87" s="42"/>
      <c r="AJ87" s="71">
        <f t="shared" si="68"/>
      </c>
      <c r="AK87" s="72"/>
      <c r="AL87" s="42"/>
      <c r="AM87" s="71">
        <f t="shared" si="69"/>
      </c>
      <c r="AN87" s="72"/>
      <c r="AO87" s="71"/>
      <c r="AP87" s="43">
        <f t="shared" si="70"/>
      </c>
      <c r="AQ87" s="71"/>
      <c r="AR87" s="42">
        <f t="shared" si="77"/>
        <v>0</v>
      </c>
      <c r="AS87" s="71" t="str">
        <f t="shared" si="71"/>
        <v>-</v>
      </c>
      <c r="AT87" s="72">
        <f t="shared" si="75"/>
        <v>0</v>
      </c>
      <c r="AV87" t="e">
        <f t="shared" si="72"/>
        <v>#N/A</v>
      </c>
      <c r="AW87" t="e">
        <f t="shared" si="76"/>
        <v>#N/A</v>
      </c>
    </row>
    <row r="88" spans="1:49" ht="15">
      <c r="A88" s="23">
        <f>'64_16 kaavio'!F164</f>
      </c>
      <c r="B88" s="23" t="e">
        <f>VLOOKUP(A88,Ilmoittautuminen!$B$3:$C$66,2,FALSE)</f>
        <v>#N/A</v>
      </c>
      <c r="C88" s="26">
        <f>'64_16 kaavio'!G164</f>
        <v>0</v>
      </c>
      <c r="D88" s="27" t="s">
        <v>18</v>
      </c>
      <c r="E88" s="26">
        <f>'64_16 kaavio'!G166</f>
        <v>0</v>
      </c>
      <c r="F88" s="23">
        <f>'64_16 kaavio'!F166</f>
      </c>
      <c r="G88" s="23" t="e">
        <f>VLOOKUP(F88,Ilmoittautuminen!$B$3:$C$66,2,FALSE)</f>
        <v>#N/A</v>
      </c>
      <c r="H88" s="38">
        <f t="shared" si="73"/>
        <v>0</v>
      </c>
      <c r="I88" s="64" t="s">
        <v>18</v>
      </c>
      <c r="J88" s="63">
        <f t="shared" si="74"/>
        <v>0</v>
      </c>
      <c r="K88" s="70"/>
      <c r="L88" s="71">
        <f t="shared" si="60"/>
      </c>
      <c r="M88" s="72"/>
      <c r="N88" s="42"/>
      <c r="O88" s="71">
        <f t="shared" si="61"/>
      </c>
      <c r="P88" s="72"/>
      <c r="Q88" s="42"/>
      <c r="R88" s="71">
        <f t="shared" si="62"/>
      </c>
      <c r="S88" s="72"/>
      <c r="T88" s="42"/>
      <c r="U88" s="71">
        <f t="shared" si="63"/>
      </c>
      <c r="V88" s="72"/>
      <c r="W88" s="42"/>
      <c r="X88" s="71">
        <f t="shared" si="64"/>
      </c>
      <c r="Y88" s="72"/>
      <c r="Z88" s="42"/>
      <c r="AA88" s="71">
        <f>IF(ISNUMBER(Z88),"-","")</f>
      </c>
      <c r="AB88" s="72"/>
      <c r="AC88" s="42"/>
      <c r="AD88" s="71">
        <f t="shared" si="66"/>
      </c>
      <c r="AE88" s="72"/>
      <c r="AF88" s="42"/>
      <c r="AG88" s="71">
        <f t="shared" si="67"/>
      </c>
      <c r="AH88" s="72"/>
      <c r="AI88" s="42"/>
      <c r="AJ88" s="71">
        <f t="shared" si="68"/>
      </c>
      <c r="AK88" s="72"/>
      <c r="AL88" s="42"/>
      <c r="AM88" s="71">
        <f t="shared" si="69"/>
      </c>
      <c r="AN88" s="72"/>
      <c r="AO88" s="71"/>
      <c r="AP88" s="43">
        <f t="shared" si="70"/>
      </c>
      <c r="AQ88" s="71"/>
      <c r="AR88" s="42">
        <f t="shared" si="77"/>
        <v>0</v>
      </c>
      <c r="AS88" s="71" t="str">
        <f t="shared" si="71"/>
        <v>-</v>
      </c>
      <c r="AT88" s="72">
        <f t="shared" si="75"/>
        <v>0</v>
      </c>
      <c r="AV88" t="e">
        <f t="shared" si="72"/>
        <v>#N/A</v>
      </c>
      <c r="AW88" t="e">
        <f t="shared" si="76"/>
        <v>#N/A</v>
      </c>
    </row>
    <row r="89" spans="1:49" ht="15">
      <c r="A89" s="23">
        <f>'64_16 kaavio'!F176</f>
      </c>
      <c r="B89" s="23" t="e">
        <f>VLOOKUP(A89,Ilmoittautuminen!$B$3:$C$66,2,FALSE)</f>
        <v>#N/A</v>
      </c>
      <c r="C89" s="26">
        <f>'64_16 kaavio'!G176</f>
        <v>0</v>
      </c>
      <c r="D89" s="27" t="s">
        <v>18</v>
      </c>
      <c r="E89" s="26">
        <f>'64_16 kaavio'!G178</f>
        <v>0</v>
      </c>
      <c r="F89" s="23">
        <f>'64_16 kaavio'!F178</f>
      </c>
      <c r="G89" s="23" t="e">
        <f>VLOOKUP(F89,Ilmoittautuminen!$B$3:$C$66,2,FALSE)</f>
        <v>#N/A</v>
      </c>
      <c r="H89" s="38">
        <f t="shared" si="73"/>
        <v>0</v>
      </c>
      <c r="I89" s="64" t="s">
        <v>18</v>
      </c>
      <c r="J89" s="63">
        <f t="shared" si="74"/>
        <v>0</v>
      </c>
      <c r="K89" s="75"/>
      <c r="L89" s="76">
        <f t="shared" si="60"/>
      </c>
      <c r="M89" s="77"/>
      <c r="N89" s="78"/>
      <c r="O89" s="76">
        <f t="shared" si="61"/>
      </c>
      <c r="P89" s="77"/>
      <c r="Q89" s="78"/>
      <c r="R89" s="76">
        <f t="shared" si="62"/>
      </c>
      <c r="S89" s="77"/>
      <c r="T89" s="78"/>
      <c r="U89" s="76">
        <f t="shared" si="63"/>
      </c>
      <c r="V89" s="77"/>
      <c r="W89" s="78"/>
      <c r="X89" s="76">
        <f t="shared" si="64"/>
      </c>
      <c r="Y89" s="77"/>
      <c r="Z89" s="42"/>
      <c r="AA89" s="71">
        <f>IF(ISNUMBER(Z89),"-","")</f>
      </c>
      <c r="AB89" s="72"/>
      <c r="AC89" s="42"/>
      <c r="AD89" s="71">
        <f t="shared" si="66"/>
      </c>
      <c r="AE89" s="72"/>
      <c r="AF89" s="42"/>
      <c r="AG89" s="71">
        <f t="shared" si="67"/>
      </c>
      <c r="AH89" s="72"/>
      <c r="AI89" s="42"/>
      <c r="AJ89" s="71">
        <f t="shared" si="68"/>
      </c>
      <c r="AK89" s="72"/>
      <c r="AL89" s="42"/>
      <c r="AM89" s="71">
        <f t="shared" si="69"/>
      </c>
      <c r="AN89" s="72"/>
      <c r="AO89" s="71"/>
      <c r="AP89" s="43">
        <f t="shared" si="70"/>
      </c>
      <c r="AQ89" s="71"/>
      <c r="AR89" s="42">
        <f t="shared" si="77"/>
        <v>0</v>
      </c>
      <c r="AS89" s="71" t="str">
        <f t="shared" si="71"/>
        <v>-</v>
      </c>
      <c r="AT89" s="72">
        <f t="shared" si="75"/>
        <v>0</v>
      </c>
      <c r="AV89" t="e">
        <f t="shared" si="72"/>
        <v>#N/A</v>
      </c>
      <c r="AW89" t="e">
        <f t="shared" si="76"/>
        <v>#N/A</v>
      </c>
    </row>
    <row r="90" spans="1:49" ht="15">
      <c r="A90" s="23">
        <f>'64_16 kaavio'!F188</f>
      </c>
      <c r="B90" s="23" t="e">
        <f>VLOOKUP(A90,Ilmoittautuminen!$B$3:$C$66,2,FALSE)</f>
        <v>#N/A</v>
      </c>
      <c r="C90" s="26">
        <f>'64_16 kaavio'!G188</f>
        <v>0</v>
      </c>
      <c r="D90" s="27" t="s">
        <v>18</v>
      </c>
      <c r="E90" s="26">
        <f>'64_16 kaavio'!G190</f>
        <v>0</v>
      </c>
      <c r="F90" s="23">
        <f>'64_16 kaavio'!F190</f>
      </c>
      <c r="G90" s="23" t="e">
        <f>VLOOKUP(F90,Ilmoittautuminen!$B$3:$C$66,2,FALSE)</f>
        <v>#N/A</v>
      </c>
      <c r="H90" s="38">
        <f t="shared" si="73"/>
        <v>0</v>
      </c>
      <c r="I90" s="64" t="s">
        <v>18</v>
      </c>
      <c r="J90" s="63">
        <f t="shared" si="74"/>
        <v>0</v>
      </c>
      <c r="K90" s="42"/>
      <c r="L90" s="71">
        <f t="shared" si="60"/>
      </c>
      <c r="M90" s="72"/>
      <c r="N90" s="42"/>
      <c r="O90" s="71">
        <f t="shared" si="61"/>
      </c>
      <c r="P90" s="72"/>
      <c r="Q90" s="42"/>
      <c r="R90" s="71">
        <f t="shared" si="62"/>
      </c>
      <c r="S90" s="72"/>
      <c r="T90" s="42"/>
      <c r="U90" s="71">
        <f t="shared" si="63"/>
      </c>
      <c r="V90" s="72"/>
      <c r="W90" s="42"/>
      <c r="X90" s="71">
        <f t="shared" si="64"/>
      </c>
      <c r="Y90" s="72"/>
      <c r="Z90" s="42"/>
      <c r="AA90" s="71">
        <f>IF(ISNUMBER(Z90),"-","")</f>
      </c>
      <c r="AB90" s="72"/>
      <c r="AC90" s="42"/>
      <c r="AD90" s="71">
        <f t="shared" si="66"/>
      </c>
      <c r="AE90" s="72"/>
      <c r="AF90" s="42"/>
      <c r="AG90" s="71">
        <f t="shared" si="67"/>
      </c>
      <c r="AH90" s="72"/>
      <c r="AI90" s="42"/>
      <c r="AJ90" s="71">
        <f t="shared" si="68"/>
      </c>
      <c r="AK90" s="72"/>
      <c r="AL90" s="42"/>
      <c r="AM90" s="71">
        <f t="shared" si="69"/>
      </c>
      <c r="AN90" s="72"/>
      <c r="AO90" s="71"/>
      <c r="AP90" s="43">
        <f t="shared" si="70"/>
      </c>
      <c r="AQ90" s="71"/>
      <c r="AR90" s="42">
        <f t="shared" si="77"/>
        <v>0</v>
      </c>
      <c r="AS90" s="71" t="str">
        <f t="shared" si="71"/>
        <v>-</v>
      </c>
      <c r="AT90" s="72">
        <f t="shared" si="75"/>
        <v>0</v>
      </c>
      <c r="AV90" t="e">
        <f t="shared" si="72"/>
        <v>#N/A</v>
      </c>
      <c r="AW90" t="e">
        <f t="shared" si="76"/>
        <v>#N/A</v>
      </c>
    </row>
    <row r="91" ht="13.5" thickBot="1"/>
    <row r="92" spans="1:49" ht="16.5" thickBot="1">
      <c r="A92" s="19" t="s">
        <v>99</v>
      </c>
      <c r="H92" s="59" t="s">
        <v>16</v>
      </c>
      <c r="I92" s="60"/>
      <c r="J92" s="61"/>
      <c r="K92" s="168" t="s">
        <v>117</v>
      </c>
      <c r="L92" s="169"/>
      <c r="M92" s="169"/>
      <c r="N92" s="169" t="s">
        <v>118</v>
      </c>
      <c r="O92" s="169"/>
      <c r="P92" s="169"/>
      <c r="Q92" s="169" t="s">
        <v>119</v>
      </c>
      <c r="R92" s="169"/>
      <c r="S92" s="169"/>
      <c r="T92" s="169" t="s">
        <v>120</v>
      </c>
      <c r="U92" s="169"/>
      <c r="V92" s="169"/>
      <c r="W92" s="169" t="s">
        <v>121</v>
      </c>
      <c r="X92" s="169"/>
      <c r="Y92" s="169"/>
      <c r="Z92" s="169" t="s">
        <v>122</v>
      </c>
      <c r="AA92" s="169"/>
      <c r="AB92" s="169"/>
      <c r="AC92" s="169" t="s">
        <v>123</v>
      </c>
      <c r="AD92" s="169"/>
      <c r="AE92" s="169"/>
      <c r="AF92" s="169" t="s">
        <v>124</v>
      </c>
      <c r="AG92" s="169"/>
      <c r="AH92" s="169"/>
      <c r="AI92" s="169" t="s">
        <v>125</v>
      </c>
      <c r="AJ92" s="169"/>
      <c r="AK92" s="169"/>
      <c r="AL92" s="169" t="s">
        <v>126</v>
      </c>
      <c r="AM92" s="169"/>
      <c r="AN92" s="169"/>
      <c r="AO92" s="169" t="s">
        <v>127</v>
      </c>
      <c r="AP92" s="169"/>
      <c r="AQ92" s="169"/>
      <c r="AR92" s="169" t="s">
        <v>128</v>
      </c>
      <c r="AS92" s="169"/>
      <c r="AT92" s="169"/>
      <c r="AV92" t="str">
        <f>A92</f>
        <v>Voittajien puoli 3. Kierros</v>
      </c>
      <c r="AW92" t="str">
        <f>A92</f>
        <v>Voittajien puoli 3. Kierros</v>
      </c>
    </row>
    <row r="93" spans="1:49" ht="15">
      <c r="A93" s="23">
        <f>'64_16 kaavio'!O14</f>
      </c>
      <c r="B93" s="23" t="e">
        <f>VLOOKUP(A93,Ilmoittautuminen!$B$3:$C$66,2,FALSE)</f>
        <v>#N/A</v>
      </c>
      <c r="C93" s="26">
        <f>'64_16 kaavio'!P14</f>
        <v>0</v>
      </c>
      <c r="D93" s="27" t="s">
        <v>18</v>
      </c>
      <c r="E93" s="26">
        <f>'64_16 kaavio'!P16</f>
        <v>0</v>
      </c>
      <c r="F93" s="23">
        <f>'64_16 kaavio'!O16</f>
      </c>
      <c r="G93" s="23" t="e">
        <f>VLOOKUP(F93,Ilmoittautuminen!$B$3:$C$66,2,FALSE)</f>
        <v>#N/A</v>
      </c>
      <c r="H93" s="38">
        <f>IF(OR(A93="W.O.",F93="W.O."),0,COUNTIF(K93,8)+COUNTIF(N93,8)+COUNTIF(Q93,8)+COUNTIF(T93,8)+COUNTIF(W93,8)+COUNTIF(Z93,8)+COUNTIF(AC93,8)+COUNTIF(AF93,8)+COUNTIF(AI93,8)+COUNTIF(AL93,8)+COUNTIF(AO93,8))</f>
        <v>0</v>
      </c>
      <c r="I93" s="62" t="s">
        <v>18</v>
      </c>
      <c r="J93" s="63">
        <f>IF(OR(A93="W.O.",F93="W.O."),0,COUNTIF(M93,8)+COUNTIF(P93,8)+COUNTIF(S93,8)+COUNTIF(V93,8)+COUNTIF(Y93,8)+COUNTIF(AB93,8)+COUNTIF(AE93,8)+COUNTIF(AH93,8)+COUNTIF(AK93,8)+COUNTIF(AN93,8)+COUNTIF(AQ93,8))</f>
        <v>0</v>
      </c>
      <c r="K93" s="65"/>
      <c r="L93" s="66">
        <f aca="true" t="shared" si="78" ref="L93:L100">IF(ISNUMBER(K93),"-","")</f>
      </c>
      <c r="M93" s="67"/>
      <c r="N93" s="68"/>
      <c r="O93" s="66">
        <f aca="true" t="shared" si="79" ref="O93:O100">IF(ISNUMBER(N93),"-","")</f>
      </c>
      <c r="P93" s="67"/>
      <c r="Q93" s="68"/>
      <c r="R93" s="66">
        <f aca="true" t="shared" si="80" ref="R93:R100">IF(ISNUMBER(Q93),"-","")</f>
      </c>
      <c r="S93" s="67"/>
      <c r="T93" s="68"/>
      <c r="U93" s="66">
        <f aca="true" t="shared" si="81" ref="U93:U100">IF(ISNUMBER(T93),"-","")</f>
      </c>
      <c r="V93" s="67"/>
      <c r="W93" s="68"/>
      <c r="X93" s="66">
        <f aca="true" t="shared" si="82" ref="X93:X100">IF(ISNUMBER(W93),"-","")</f>
      </c>
      <c r="Y93" s="67"/>
      <c r="Z93" s="68"/>
      <c r="AA93" s="66">
        <f>IF(ISNUMBER(Z93),"-","")</f>
      </c>
      <c r="AB93" s="67"/>
      <c r="AC93" s="68"/>
      <c r="AD93" s="66">
        <f>IF(ISNUMBER(AC93),"-","")</f>
      </c>
      <c r="AE93" s="67"/>
      <c r="AF93" s="68"/>
      <c r="AG93" s="66">
        <f aca="true" t="shared" si="83" ref="AG93:AG100">IF(ISNUMBER(AF93),"-","")</f>
      </c>
      <c r="AH93" s="67"/>
      <c r="AI93" s="68"/>
      <c r="AJ93" s="66">
        <f aca="true" t="shared" si="84" ref="AJ93:AJ100">IF(ISNUMBER(AI93),"-","")</f>
      </c>
      <c r="AK93" s="67"/>
      <c r="AL93" s="68"/>
      <c r="AM93" s="66">
        <f aca="true" t="shared" si="85" ref="AM93:AM100">IF(ISNUMBER(AL93),"-","")</f>
      </c>
      <c r="AN93" s="67"/>
      <c r="AO93" s="66"/>
      <c r="AP93" s="69">
        <f aca="true" t="shared" si="86" ref="AP93:AP100">IF(ISNUMBER(AO93),"-","")</f>
      </c>
      <c r="AQ93" s="66"/>
      <c r="AR93" s="68">
        <f>SUM(K93+N93+Q93+T93+W93+Z93+AC93+AF93+AI93+AL93+AO93)</f>
        <v>0</v>
      </c>
      <c r="AS93" s="66" t="str">
        <f aca="true" t="shared" si="87" ref="AS93:AS100">IF(ISNUMBER(AR93),"-","")</f>
        <v>-</v>
      </c>
      <c r="AT93" s="67">
        <f>(M93+P93+S93+V93+Y93+AB93+AE93+AH93+AK93+AN93+AQ93)</f>
        <v>0</v>
      </c>
      <c r="AV93" t="e">
        <f aca="true" t="shared" si="88" ref="AV93:AV100">CONCATENATE(A93," ",B93," - ",F93," ",G93,"  (",C93,"-",E93,") ",K93,L93,M93,"  ",N93,O93,P93,"  ",Q93,R93,S93,"  ",T93,U93,V93,"  ",W93,X93)</f>
        <v>#N/A</v>
      </c>
      <c r="AW93" t="e">
        <f>CONCATENATE(AV93,Y93,"  ",Z93,AA93,AB93,"  ",AC93,AD93,AE93,"  ",AF93,AG93,AH93,"  ",AI93,AJ93,AK93,"  ",AL93,AM93,AN93,"  ",AO93,AP93,AQ93,"; ",AR93,"-",AT93)</f>
        <v>#N/A</v>
      </c>
    </row>
    <row r="94" spans="1:49" ht="15">
      <c r="A94" s="23">
        <f>'64_16 kaavio'!O38</f>
      </c>
      <c r="B94" s="23" t="e">
        <f>VLOOKUP(A94,Ilmoittautuminen!$B$3:$C$66,2,FALSE)</f>
        <v>#N/A</v>
      </c>
      <c r="C94" s="26">
        <f>'64_16 kaavio'!P38</f>
        <v>0</v>
      </c>
      <c r="D94" s="27" t="s">
        <v>18</v>
      </c>
      <c r="E94" s="26">
        <f>'64_16 kaavio'!P40</f>
        <v>0</v>
      </c>
      <c r="F94" s="23">
        <f>'64_16 kaavio'!O40</f>
      </c>
      <c r="G94" s="23" t="e">
        <f>VLOOKUP(F94,Ilmoittautuminen!$B$3:$C$66,2,FALSE)</f>
        <v>#N/A</v>
      </c>
      <c r="H94" s="38">
        <f aca="true" t="shared" si="89" ref="H94:H100">IF(OR(A94="W.O.",F94="W.O."),0,COUNTIF(K94,8)+COUNTIF(N94,8)+COUNTIF(Q94,8)+COUNTIF(T94,8)+COUNTIF(W94,8)+COUNTIF(Z94,8)+COUNTIF(AC94,8)+COUNTIF(AF94,8)+COUNTIF(AI94,8)+COUNTIF(AL94,8)+COUNTIF(AO94,8))</f>
        <v>0</v>
      </c>
      <c r="I94" s="64" t="s">
        <v>18</v>
      </c>
      <c r="J94" s="63">
        <f aca="true" t="shared" si="90" ref="J94:J100">IF(OR(A94="W.O.",F94="W.O."),0,COUNTIF(M94,8)+COUNTIF(P94,8)+COUNTIF(S94,8)+COUNTIF(V94,8)+COUNTIF(Y94,8)+COUNTIF(AB94,8)+COUNTIF(AE94,8)+COUNTIF(AH94,8)+COUNTIF(AK94,8)+COUNTIF(AN94,8)+COUNTIF(AQ94,8))</f>
        <v>0</v>
      </c>
      <c r="K94" s="70"/>
      <c r="L94" s="71">
        <f t="shared" si="78"/>
      </c>
      <c r="M94" s="72"/>
      <c r="N94" s="42"/>
      <c r="O94" s="71">
        <f t="shared" si="79"/>
      </c>
      <c r="P94" s="72"/>
      <c r="Q94" s="42"/>
      <c r="R94" s="71">
        <f t="shared" si="80"/>
      </c>
      <c r="S94" s="72"/>
      <c r="T94" s="42"/>
      <c r="U94" s="71">
        <f t="shared" si="81"/>
      </c>
      <c r="V94" s="72"/>
      <c r="W94" s="42"/>
      <c r="X94" s="71">
        <f t="shared" si="82"/>
      </c>
      <c r="Y94" s="72"/>
      <c r="Z94" s="42"/>
      <c r="AA94" s="71">
        <f>IF(ISNUMBER(Z94),"-","")</f>
      </c>
      <c r="AB94" s="72"/>
      <c r="AC94" s="42"/>
      <c r="AD94" s="71">
        <f>IF(ISNUMBER(AC94),"-","")</f>
      </c>
      <c r="AE94" s="72"/>
      <c r="AF94" s="42"/>
      <c r="AG94" s="71">
        <f t="shared" si="83"/>
      </c>
      <c r="AH94" s="72"/>
      <c r="AI94" s="42"/>
      <c r="AJ94" s="71">
        <f t="shared" si="84"/>
      </c>
      <c r="AK94" s="72"/>
      <c r="AL94" s="42"/>
      <c r="AM94" s="71">
        <f t="shared" si="85"/>
      </c>
      <c r="AN94" s="72"/>
      <c r="AO94" s="71"/>
      <c r="AP94" s="43">
        <f t="shared" si="86"/>
      </c>
      <c r="AQ94" s="71"/>
      <c r="AR94" s="42">
        <f>SUM(K94+N94+Q94+T94+W94+Z94+AC94+AF94+AI94+AL94+AO94)</f>
        <v>0</v>
      </c>
      <c r="AS94" s="71" t="str">
        <f t="shared" si="87"/>
        <v>-</v>
      </c>
      <c r="AT94" s="72">
        <f aca="true" t="shared" si="91" ref="AT94:AT100">SUM(M94+P94+S94+V94+Y94+AB94+AE94+AH94+AK94+AN94+AQ94)</f>
        <v>0</v>
      </c>
      <c r="AV94" t="e">
        <f t="shared" si="88"/>
        <v>#N/A</v>
      </c>
      <c r="AW94" t="e">
        <f aca="true" t="shared" si="92" ref="AW94:AW100">CONCATENATE(AV94,Y94,"  ",Z94,AA94,AB94,"  ",AC94,AD94,AE94,"  ",AF94,AG94,AH94,"  ",AI94,AJ94,AK94,"  ",AL94,AM94,AN94,"  ",AO94,AP94,AQ94,"; ",AR94,"-",AT94)</f>
        <v>#N/A</v>
      </c>
    </row>
    <row r="95" spans="1:49" ht="15">
      <c r="A95" s="23">
        <f>'64_16 kaavio'!O62</f>
      </c>
      <c r="B95" s="23" t="e">
        <f>VLOOKUP(A95,Ilmoittautuminen!$B$3:$C$66,2,FALSE)</f>
        <v>#N/A</v>
      </c>
      <c r="C95" s="26">
        <f>'64_16 kaavio'!P62</f>
        <v>0</v>
      </c>
      <c r="D95" s="27" t="s">
        <v>18</v>
      </c>
      <c r="E95" s="26">
        <f>'64_16 kaavio'!P64</f>
        <v>0</v>
      </c>
      <c r="F95" s="23">
        <f>'64_16 kaavio'!O64</f>
      </c>
      <c r="G95" s="23" t="e">
        <f>VLOOKUP(F95,Ilmoittautuminen!$B$3:$C$66,2,FALSE)</f>
        <v>#N/A</v>
      </c>
      <c r="H95" s="38">
        <f t="shared" si="89"/>
        <v>0</v>
      </c>
      <c r="I95" s="64" t="s">
        <v>18</v>
      </c>
      <c r="J95" s="63">
        <f t="shared" si="90"/>
        <v>0</v>
      </c>
      <c r="K95" s="70"/>
      <c r="L95" s="71">
        <f t="shared" si="78"/>
      </c>
      <c r="M95" s="72"/>
      <c r="N95" s="42"/>
      <c r="O95" s="71">
        <f t="shared" si="79"/>
      </c>
      <c r="P95" s="72"/>
      <c r="Q95" s="42"/>
      <c r="R95" s="71">
        <f t="shared" si="80"/>
      </c>
      <c r="S95" s="72"/>
      <c r="T95" s="42"/>
      <c r="U95" s="71">
        <f t="shared" si="81"/>
      </c>
      <c r="V95" s="72"/>
      <c r="W95" s="42"/>
      <c r="X95" s="71">
        <f t="shared" si="82"/>
      </c>
      <c r="Y95" s="72"/>
      <c r="Z95" s="42"/>
      <c r="AA95" s="71">
        <f aca="true" t="shared" si="93" ref="AA95:AA100">IF(ISNUMBER(Z95),"-","")</f>
      </c>
      <c r="AB95" s="72"/>
      <c r="AC95" s="42"/>
      <c r="AD95" s="71">
        <f aca="true" t="shared" si="94" ref="AD95:AD100">IF(ISNUMBER(AC95),"-","")</f>
      </c>
      <c r="AE95" s="72"/>
      <c r="AF95" s="42"/>
      <c r="AG95" s="71">
        <f t="shared" si="83"/>
      </c>
      <c r="AH95" s="72"/>
      <c r="AI95" s="42"/>
      <c r="AJ95" s="71">
        <f t="shared" si="84"/>
      </c>
      <c r="AK95" s="72"/>
      <c r="AL95" s="42"/>
      <c r="AM95" s="71">
        <f t="shared" si="85"/>
      </c>
      <c r="AN95" s="72"/>
      <c r="AO95" s="71"/>
      <c r="AP95" s="43">
        <f t="shared" si="86"/>
      </c>
      <c r="AQ95" s="71"/>
      <c r="AR95" s="42">
        <f aca="true" t="shared" si="95" ref="AR95:AR100">SUM(K95+N95+Q95+T95+W95+Z95+AC95+AF95+AI95+AL95+AO95)</f>
        <v>0</v>
      </c>
      <c r="AS95" s="71" t="str">
        <f t="shared" si="87"/>
        <v>-</v>
      </c>
      <c r="AT95" s="72">
        <f t="shared" si="91"/>
        <v>0</v>
      </c>
      <c r="AV95" t="e">
        <f t="shared" si="88"/>
        <v>#N/A</v>
      </c>
      <c r="AW95" t="e">
        <f t="shared" si="92"/>
        <v>#N/A</v>
      </c>
    </row>
    <row r="96" spans="1:49" ht="15">
      <c r="A96" s="23">
        <f>'64_16 kaavio'!O86</f>
      </c>
      <c r="B96" s="23" t="e">
        <f>VLOOKUP(A96,Ilmoittautuminen!$B$3:$C$66,2,FALSE)</f>
        <v>#N/A</v>
      </c>
      <c r="C96" s="26">
        <f>'64_16 kaavio'!P86</f>
        <v>0</v>
      </c>
      <c r="D96" s="27" t="s">
        <v>18</v>
      </c>
      <c r="E96" s="26">
        <f>'64_16 kaavio'!P88</f>
        <v>0</v>
      </c>
      <c r="F96" s="23">
        <f>'64_16 kaavio'!O88</f>
      </c>
      <c r="G96" s="23" t="e">
        <f>VLOOKUP(F96,Ilmoittautuminen!$B$3:$C$66,2,FALSE)</f>
        <v>#N/A</v>
      </c>
      <c r="H96" s="38">
        <f t="shared" si="89"/>
        <v>0</v>
      </c>
      <c r="I96" s="64" t="s">
        <v>18</v>
      </c>
      <c r="J96" s="63">
        <f t="shared" si="90"/>
        <v>0</v>
      </c>
      <c r="K96" s="70"/>
      <c r="L96" s="71">
        <f t="shared" si="78"/>
      </c>
      <c r="M96" s="72"/>
      <c r="N96" s="42"/>
      <c r="O96" s="71">
        <f t="shared" si="79"/>
      </c>
      <c r="P96" s="72"/>
      <c r="Q96" s="42"/>
      <c r="R96" s="71">
        <f t="shared" si="80"/>
      </c>
      <c r="S96" s="72"/>
      <c r="T96" s="42"/>
      <c r="U96" s="71">
        <f t="shared" si="81"/>
      </c>
      <c r="V96" s="72"/>
      <c r="W96" s="42"/>
      <c r="X96" s="71">
        <f t="shared" si="82"/>
      </c>
      <c r="Y96" s="72"/>
      <c r="Z96" s="42"/>
      <c r="AA96" s="71">
        <f>IF(ISNUMBER(Z96),"-","")</f>
      </c>
      <c r="AB96" s="72"/>
      <c r="AC96" s="42"/>
      <c r="AD96" s="71">
        <f t="shared" si="94"/>
      </c>
      <c r="AE96" s="72"/>
      <c r="AF96" s="42"/>
      <c r="AG96" s="71">
        <f t="shared" si="83"/>
      </c>
      <c r="AH96" s="72"/>
      <c r="AI96" s="42"/>
      <c r="AJ96" s="71">
        <f t="shared" si="84"/>
      </c>
      <c r="AK96" s="72"/>
      <c r="AL96" s="42"/>
      <c r="AM96" s="71">
        <f t="shared" si="85"/>
      </c>
      <c r="AN96" s="72"/>
      <c r="AO96" s="71"/>
      <c r="AP96" s="43">
        <f t="shared" si="86"/>
      </c>
      <c r="AQ96" s="71"/>
      <c r="AR96" s="42">
        <f t="shared" si="95"/>
        <v>0</v>
      </c>
      <c r="AS96" s="71" t="str">
        <f t="shared" si="87"/>
        <v>-</v>
      </c>
      <c r="AT96" s="72">
        <f t="shared" si="91"/>
        <v>0</v>
      </c>
      <c r="AV96" t="e">
        <f t="shared" si="88"/>
        <v>#N/A</v>
      </c>
      <c r="AW96" t="e">
        <f t="shared" si="92"/>
        <v>#N/A</v>
      </c>
    </row>
    <row r="97" spans="1:49" ht="15">
      <c r="A97" s="23">
        <f>'64_16 kaavio'!O110</f>
      </c>
      <c r="B97" s="23" t="e">
        <f>VLOOKUP(A97,Ilmoittautuminen!$B$3:$C$66,2,FALSE)</f>
        <v>#N/A</v>
      </c>
      <c r="C97" s="26">
        <f>'64_16 kaavio'!P110</f>
        <v>0</v>
      </c>
      <c r="D97" s="27" t="s">
        <v>18</v>
      </c>
      <c r="E97" s="26">
        <f>'64_16 kaavio'!P112</f>
        <v>0</v>
      </c>
      <c r="F97" s="23">
        <f>'64_16 kaavio'!O112</f>
      </c>
      <c r="G97" s="23" t="e">
        <f>VLOOKUP(F97,Ilmoittautuminen!$B$3:$C$66,2,FALSE)</f>
        <v>#N/A</v>
      </c>
      <c r="H97" s="38">
        <f t="shared" si="89"/>
        <v>0</v>
      </c>
      <c r="I97" s="64" t="s">
        <v>18</v>
      </c>
      <c r="J97" s="63">
        <f t="shared" si="90"/>
        <v>0</v>
      </c>
      <c r="K97" s="70"/>
      <c r="L97" s="71">
        <f t="shared" si="78"/>
      </c>
      <c r="M97" s="72"/>
      <c r="N97" s="42"/>
      <c r="O97" s="71">
        <f t="shared" si="79"/>
      </c>
      <c r="P97" s="72"/>
      <c r="Q97" s="42"/>
      <c r="R97" s="71">
        <f t="shared" si="80"/>
      </c>
      <c r="S97" s="72"/>
      <c r="T97" s="42"/>
      <c r="U97" s="71">
        <f t="shared" si="81"/>
      </c>
      <c r="V97" s="72"/>
      <c r="W97" s="42"/>
      <c r="X97" s="71">
        <f t="shared" si="82"/>
      </c>
      <c r="Y97" s="72"/>
      <c r="Z97" s="42"/>
      <c r="AA97" s="71">
        <f t="shared" si="93"/>
      </c>
      <c r="AB97" s="72"/>
      <c r="AC97" s="42"/>
      <c r="AD97" s="71">
        <f t="shared" si="94"/>
      </c>
      <c r="AE97" s="72"/>
      <c r="AF97" s="42"/>
      <c r="AG97" s="71">
        <f t="shared" si="83"/>
      </c>
      <c r="AH97" s="72"/>
      <c r="AI97" s="42"/>
      <c r="AJ97" s="71">
        <f t="shared" si="84"/>
      </c>
      <c r="AK97" s="72"/>
      <c r="AL97" s="42"/>
      <c r="AM97" s="71">
        <f t="shared" si="85"/>
      </c>
      <c r="AN97" s="72"/>
      <c r="AO97" s="71"/>
      <c r="AP97" s="43">
        <f t="shared" si="86"/>
      </c>
      <c r="AQ97" s="71"/>
      <c r="AR97" s="42">
        <f t="shared" si="95"/>
        <v>0</v>
      </c>
      <c r="AS97" s="71" t="str">
        <f t="shared" si="87"/>
        <v>-</v>
      </c>
      <c r="AT97" s="72">
        <f t="shared" si="91"/>
        <v>0</v>
      </c>
      <c r="AV97" t="e">
        <f t="shared" si="88"/>
        <v>#N/A</v>
      </c>
      <c r="AW97" t="e">
        <f t="shared" si="92"/>
        <v>#N/A</v>
      </c>
    </row>
    <row r="98" spans="1:49" ht="15">
      <c r="A98" s="23">
        <f>'64_16 kaavio'!O134</f>
      </c>
      <c r="B98" s="23" t="e">
        <f>VLOOKUP(A98,Ilmoittautuminen!$B$3:$C$66,2,FALSE)</f>
        <v>#N/A</v>
      </c>
      <c r="C98" s="26">
        <f>'64_16 kaavio'!P134</f>
        <v>0</v>
      </c>
      <c r="D98" s="27" t="s">
        <v>18</v>
      </c>
      <c r="E98" s="26">
        <f>'64_16 kaavio'!P136</f>
        <v>0</v>
      </c>
      <c r="F98" s="23">
        <f>'64_16 kaavio'!O136</f>
      </c>
      <c r="G98" s="23" t="e">
        <f>VLOOKUP(F98,Ilmoittautuminen!$B$3:$C$66,2,FALSE)</f>
        <v>#N/A</v>
      </c>
      <c r="H98" s="38">
        <f t="shared" si="89"/>
        <v>0</v>
      </c>
      <c r="I98" s="64" t="s">
        <v>18</v>
      </c>
      <c r="J98" s="63">
        <f t="shared" si="90"/>
        <v>0</v>
      </c>
      <c r="K98" s="70"/>
      <c r="L98" s="71">
        <f t="shared" si="78"/>
      </c>
      <c r="M98" s="72"/>
      <c r="N98" s="42"/>
      <c r="O98" s="71">
        <f t="shared" si="79"/>
      </c>
      <c r="P98" s="72"/>
      <c r="Q98" s="42"/>
      <c r="R98" s="71">
        <f t="shared" si="80"/>
      </c>
      <c r="S98" s="72"/>
      <c r="T98" s="42"/>
      <c r="U98" s="71">
        <f t="shared" si="81"/>
      </c>
      <c r="V98" s="72"/>
      <c r="W98" s="42"/>
      <c r="X98" s="71">
        <f t="shared" si="82"/>
      </c>
      <c r="Y98" s="72"/>
      <c r="Z98" s="42"/>
      <c r="AA98" s="71">
        <f t="shared" si="93"/>
      </c>
      <c r="AB98" s="72"/>
      <c r="AC98" s="42"/>
      <c r="AD98" s="71">
        <f t="shared" si="94"/>
      </c>
      <c r="AE98" s="72"/>
      <c r="AF98" s="42"/>
      <c r="AG98" s="71">
        <f t="shared" si="83"/>
      </c>
      <c r="AH98" s="72"/>
      <c r="AI98" s="42"/>
      <c r="AJ98" s="71">
        <f t="shared" si="84"/>
      </c>
      <c r="AK98" s="72"/>
      <c r="AL98" s="42"/>
      <c r="AM98" s="71">
        <f t="shared" si="85"/>
      </c>
      <c r="AN98" s="72"/>
      <c r="AO98" s="71"/>
      <c r="AP98" s="43">
        <f t="shared" si="86"/>
      </c>
      <c r="AQ98" s="71"/>
      <c r="AR98" s="42">
        <f t="shared" si="95"/>
        <v>0</v>
      </c>
      <c r="AS98" s="71" t="str">
        <f t="shared" si="87"/>
        <v>-</v>
      </c>
      <c r="AT98" s="72">
        <f t="shared" si="91"/>
        <v>0</v>
      </c>
      <c r="AV98" t="e">
        <f t="shared" si="88"/>
        <v>#N/A</v>
      </c>
      <c r="AW98" t="e">
        <f t="shared" si="92"/>
        <v>#N/A</v>
      </c>
    </row>
    <row r="99" spans="1:49" ht="15">
      <c r="A99" s="23">
        <f>'64_16 kaavio'!O158</f>
      </c>
      <c r="B99" s="23" t="e">
        <f>VLOOKUP(A99,Ilmoittautuminen!$B$3:$C$66,2,FALSE)</f>
        <v>#N/A</v>
      </c>
      <c r="C99" s="26">
        <f>'64_16 kaavio'!P158</f>
        <v>0</v>
      </c>
      <c r="D99" s="27" t="s">
        <v>18</v>
      </c>
      <c r="E99" s="26">
        <f>'64_16 kaavio'!P160</f>
        <v>0</v>
      </c>
      <c r="F99" s="23">
        <f>'64_16 kaavio'!O160</f>
      </c>
      <c r="G99" s="23" t="e">
        <f>VLOOKUP(F99,Ilmoittautuminen!$B$3:$C$66,2,FALSE)</f>
        <v>#N/A</v>
      </c>
      <c r="H99" s="38">
        <f t="shared" si="89"/>
        <v>0</v>
      </c>
      <c r="I99" s="64" t="s">
        <v>18</v>
      </c>
      <c r="J99" s="63">
        <f t="shared" si="90"/>
        <v>0</v>
      </c>
      <c r="K99" s="70"/>
      <c r="L99" s="71">
        <f t="shared" si="78"/>
      </c>
      <c r="M99" s="72"/>
      <c r="N99" s="42"/>
      <c r="O99" s="71">
        <f t="shared" si="79"/>
      </c>
      <c r="P99" s="72"/>
      <c r="Q99" s="42"/>
      <c r="R99" s="71">
        <f t="shared" si="80"/>
      </c>
      <c r="S99" s="72"/>
      <c r="T99" s="42"/>
      <c r="U99" s="71">
        <f t="shared" si="81"/>
      </c>
      <c r="V99" s="72"/>
      <c r="W99" s="42"/>
      <c r="X99" s="71">
        <f t="shared" si="82"/>
      </c>
      <c r="Y99" s="72"/>
      <c r="Z99" s="42"/>
      <c r="AA99" s="71">
        <f>IF(ISNUMBER(Z99),"-","")</f>
      </c>
      <c r="AB99" s="72"/>
      <c r="AC99" s="42"/>
      <c r="AD99" s="71">
        <f>IF(ISNUMBER(AC99),"-","")</f>
      </c>
      <c r="AE99" s="72"/>
      <c r="AF99" s="42"/>
      <c r="AG99" s="71">
        <f t="shared" si="83"/>
      </c>
      <c r="AH99" s="72"/>
      <c r="AI99" s="42"/>
      <c r="AJ99" s="71">
        <f t="shared" si="84"/>
      </c>
      <c r="AK99" s="72"/>
      <c r="AL99" s="42"/>
      <c r="AM99" s="71">
        <f t="shared" si="85"/>
      </c>
      <c r="AN99" s="72"/>
      <c r="AO99" s="71"/>
      <c r="AP99" s="43">
        <f t="shared" si="86"/>
      </c>
      <c r="AQ99" s="71"/>
      <c r="AR99" s="42">
        <f t="shared" si="95"/>
        <v>0</v>
      </c>
      <c r="AS99" s="71" t="str">
        <f t="shared" si="87"/>
        <v>-</v>
      </c>
      <c r="AT99" s="72">
        <f t="shared" si="91"/>
        <v>0</v>
      </c>
      <c r="AV99" t="e">
        <f t="shared" si="88"/>
        <v>#N/A</v>
      </c>
      <c r="AW99" t="e">
        <f t="shared" si="92"/>
        <v>#N/A</v>
      </c>
    </row>
    <row r="100" spans="1:49" ht="15">
      <c r="A100" s="23">
        <f>'64_16 kaavio'!O182</f>
      </c>
      <c r="B100" s="23" t="e">
        <f>VLOOKUP(A100,Ilmoittautuminen!$B$3:$C$66,2,FALSE)</f>
        <v>#N/A</v>
      </c>
      <c r="C100" s="26">
        <f>'64_16 kaavio'!P182</f>
        <v>0</v>
      </c>
      <c r="D100" s="27" t="s">
        <v>18</v>
      </c>
      <c r="E100" s="26">
        <f>'64_16 kaavio'!P184</f>
        <v>0</v>
      </c>
      <c r="F100" s="23">
        <f>'64_16 kaavio'!O184</f>
      </c>
      <c r="G100" s="23" t="e">
        <f>VLOOKUP(F100,Ilmoittautuminen!$B$3:$C$66,2,FALSE)</f>
        <v>#N/A</v>
      </c>
      <c r="H100" s="38">
        <f t="shared" si="89"/>
        <v>0</v>
      </c>
      <c r="I100" s="64" t="s">
        <v>18</v>
      </c>
      <c r="J100" s="63">
        <f t="shared" si="90"/>
        <v>0</v>
      </c>
      <c r="K100" s="70"/>
      <c r="L100" s="71">
        <f t="shared" si="78"/>
      </c>
      <c r="M100" s="72"/>
      <c r="N100" s="42"/>
      <c r="O100" s="71">
        <f t="shared" si="79"/>
      </c>
      <c r="P100" s="72"/>
      <c r="Q100" s="42"/>
      <c r="R100" s="71">
        <f t="shared" si="80"/>
      </c>
      <c r="S100" s="72"/>
      <c r="T100" s="42"/>
      <c r="U100" s="71">
        <f t="shared" si="81"/>
      </c>
      <c r="V100" s="72"/>
      <c r="W100" s="42"/>
      <c r="X100" s="71">
        <f t="shared" si="82"/>
      </c>
      <c r="Y100" s="72"/>
      <c r="Z100" s="42"/>
      <c r="AA100" s="71">
        <f t="shared" si="93"/>
      </c>
      <c r="AB100" s="72"/>
      <c r="AC100" s="42"/>
      <c r="AD100" s="71">
        <f t="shared" si="94"/>
      </c>
      <c r="AE100" s="72"/>
      <c r="AF100" s="42"/>
      <c r="AG100" s="71">
        <f t="shared" si="83"/>
      </c>
      <c r="AH100" s="72"/>
      <c r="AI100" s="42"/>
      <c r="AJ100" s="71">
        <f t="shared" si="84"/>
      </c>
      <c r="AK100" s="72"/>
      <c r="AL100" s="42"/>
      <c r="AM100" s="71">
        <f t="shared" si="85"/>
      </c>
      <c r="AN100" s="72"/>
      <c r="AO100" s="71"/>
      <c r="AP100" s="43">
        <f t="shared" si="86"/>
      </c>
      <c r="AQ100" s="71"/>
      <c r="AR100" s="42">
        <f t="shared" si="95"/>
        <v>0</v>
      </c>
      <c r="AS100" s="71" t="str">
        <f t="shared" si="87"/>
        <v>-</v>
      </c>
      <c r="AT100" s="72">
        <f t="shared" si="91"/>
        <v>0</v>
      </c>
      <c r="AV100" t="e">
        <f t="shared" si="88"/>
        <v>#N/A</v>
      </c>
      <c r="AW100" t="e">
        <f t="shared" si="92"/>
        <v>#N/A</v>
      </c>
    </row>
    <row r="101" ht="13.5" thickBot="1"/>
    <row r="102" spans="1:49" ht="16.5" thickBot="1">
      <c r="A102" s="19" t="s">
        <v>22</v>
      </c>
      <c r="H102" s="59" t="s">
        <v>16</v>
      </c>
      <c r="I102" s="60"/>
      <c r="J102" s="61"/>
      <c r="K102" s="168" t="s">
        <v>117</v>
      </c>
      <c r="L102" s="169"/>
      <c r="M102" s="169"/>
      <c r="N102" s="169" t="s">
        <v>118</v>
      </c>
      <c r="O102" s="169"/>
      <c r="P102" s="169"/>
      <c r="Q102" s="169" t="s">
        <v>119</v>
      </c>
      <c r="R102" s="169"/>
      <c r="S102" s="169"/>
      <c r="T102" s="169" t="s">
        <v>120</v>
      </c>
      <c r="U102" s="169"/>
      <c r="V102" s="169"/>
      <c r="W102" s="169" t="s">
        <v>121</v>
      </c>
      <c r="X102" s="169"/>
      <c r="Y102" s="169"/>
      <c r="Z102" s="169" t="s">
        <v>122</v>
      </c>
      <c r="AA102" s="169"/>
      <c r="AB102" s="169"/>
      <c r="AC102" s="169" t="s">
        <v>123</v>
      </c>
      <c r="AD102" s="169"/>
      <c r="AE102" s="169"/>
      <c r="AF102" s="169" t="s">
        <v>124</v>
      </c>
      <c r="AG102" s="169"/>
      <c r="AH102" s="169"/>
      <c r="AI102" s="169" t="s">
        <v>125</v>
      </c>
      <c r="AJ102" s="169"/>
      <c r="AK102" s="169"/>
      <c r="AL102" s="169" t="s">
        <v>126</v>
      </c>
      <c r="AM102" s="169"/>
      <c r="AN102" s="169"/>
      <c r="AO102" s="169" t="s">
        <v>127</v>
      </c>
      <c r="AP102" s="169"/>
      <c r="AQ102" s="169"/>
      <c r="AR102" s="169" t="s">
        <v>128</v>
      </c>
      <c r="AS102" s="169"/>
      <c r="AT102" s="169"/>
      <c r="AV102" t="str">
        <f>A102</f>
        <v>Hävinneiden puoli 4. kierros</v>
      </c>
      <c r="AW102" t="str">
        <f>A102</f>
        <v>Hävinneiden puoli 4. kierros</v>
      </c>
    </row>
    <row r="103" spans="1:49" ht="15">
      <c r="A103" s="23">
        <f>'64_16 kaavio'!D14</f>
      </c>
      <c r="B103" s="23" t="e">
        <f>VLOOKUP(A103,Ilmoittautuminen!$B$3:$C$66,2,FALSE)</f>
        <v>#N/A</v>
      </c>
      <c r="C103" s="26">
        <f>'64_16 kaavio'!E14</f>
        <v>0</v>
      </c>
      <c r="D103" s="27" t="s">
        <v>18</v>
      </c>
      <c r="E103" s="26">
        <f>'64_16 kaavio'!E16</f>
        <v>0</v>
      </c>
      <c r="F103" s="23">
        <f>'64_16 kaavio'!D16</f>
      </c>
      <c r="G103" s="23" t="e">
        <f>VLOOKUP(F103,Ilmoittautuminen!$B$3:$C$66,2,FALSE)</f>
        <v>#N/A</v>
      </c>
      <c r="H103" s="38">
        <f>IF(OR(A103="W.O.",F103="W.O."),0,COUNTIF(K103,8)+COUNTIF(N103,8)+COUNTIF(Q103,8)+COUNTIF(T103,8)+COUNTIF(W103,8)+COUNTIF(Z103,8)+COUNTIF(AC103,8)+COUNTIF(AF103,8)+COUNTIF(AI103,8)+COUNTIF(AL103,8)+COUNTIF(AO103,8))</f>
        <v>0</v>
      </c>
      <c r="I103" s="62" t="s">
        <v>18</v>
      </c>
      <c r="J103" s="63">
        <f>IF(OR(A103="W.O.",F103="W.O."),0,COUNTIF(M103,8)+COUNTIF(P103,8)+COUNTIF(S103,8)+COUNTIF(V103,8)+COUNTIF(Y103,8)+COUNTIF(AB103,8)+COUNTIF(AE103,8)+COUNTIF(AH103,8)+COUNTIF(AK103,8)+COUNTIF(AN103,8)+COUNTIF(AQ103,8))</f>
        <v>0</v>
      </c>
      <c r="K103" s="65"/>
      <c r="L103" s="66">
        <f aca="true" t="shared" si="96" ref="L103:L110">IF(ISNUMBER(K103),"-","")</f>
      </c>
      <c r="M103" s="67"/>
      <c r="N103" s="68"/>
      <c r="O103" s="66">
        <f aca="true" t="shared" si="97" ref="O103:O110">IF(ISNUMBER(N103),"-","")</f>
      </c>
      <c r="P103" s="67"/>
      <c r="Q103" s="68"/>
      <c r="R103" s="66">
        <f aca="true" t="shared" si="98" ref="R103:R110">IF(ISNUMBER(Q103),"-","")</f>
      </c>
      <c r="S103" s="67"/>
      <c r="T103" s="68"/>
      <c r="U103" s="66">
        <f aca="true" t="shared" si="99" ref="U103:U110">IF(ISNUMBER(T103),"-","")</f>
      </c>
      <c r="V103" s="67"/>
      <c r="W103" s="68"/>
      <c r="X103" s="66">
        <f aca="true" t="shared" si="100" ref="X103:X110">IF(ISNUMBER(W103),"-","")</f>
      </c>
      <c r="Y103" s="67"/>
      <c r="Z103" s="68"/>
      <c r="AA103" s="66">
        <f aca="true" t="shared" si="101" ref="AA103:AA110">IF(ISNUMBER(Z103),"-","")</f>
      </c>
      <c r="AB103" s="67"/>
      <c r="AC103" s="68"/>
      <c r="AD103" s="66">
        <f aca="true" t="shared" si="102" ref="AD103:AD110">IF(ISNUMBER(AC103),"-","")</f>
      </c>
      <c r="AE103" s="67"/>
      <c r="AF103" s="68"/>
      <c r="AG103" s="66">
        <f aca="true" t="shared" si="103" ref="AG103:AG110">IF(ISNUMBER(AF103),"-","")</f>
      </c>
      <c r="AH103" s="67"/>
      <c r="AI103" s="68"/>
      <c r="AJ103" s="66">
        <f aca="true" t="shared" si="104" ref="AJ103:AJ110">IF(ISNUMBER(AI103),"-","")</f>
      </c>
      <c r="AK103" s="67"/>
      <c r="AL103" s="68"/>
      <c r="AM103" s="66">
        <f aca="true" t="shared" si="105" ref="AM103:AM110">IF(ISNUMBER(AL103),"-","")</f>
      </c>
      <c r="AN103" s="67"/>
      <c r="AO103" s="66"/>
      <c r="AP103" s="69">
        <f aca="true" t="shared" si="106" ref="AP103:AP110">IF(ISNUMBER(AO103),"-","")</f>
      </c>
      <c r="AQ103" s="66"/>
      <c r="AR103" s="68">
        <f>SUM(K103+N103+Q103+T103+W103+Z103+AC103+AF103+AI103+AL103+AO103)</f>
        <v>0</v>
      </c>
      <c r="AS103" s="66" t="str">
        <f aca="true" t="shared" si="107" ref="AS103:AS110">IF(ISNUMBER(AR103),"-","")</f>
        <v>-</v>
      </c>
      <c r="AT103" s="67">
        <f>(M103+P103+S103+V103+Y103+AB103+AE103+AH103+AK103+AN103+AQ103)</f>
        <v>0</v>
      </c>
      <c r="AV103" t="e">
        <f aca="true" t="shared" si="108" ref="AV103:AV110">CONCATENATE(A103," ",B103," - ",F103," ",G103,"  (",C103,"-",E103,") ",K103,L103,M103,"  ",N103,O103,P103,"  ",Q103,R103,S103,"  ",T103,U103,V103,"  ",W103,X103)</f>
        <v>#N/A</v>
      </c>
      <c r="AW103" t="e">
        <f>CONCATENATE(AV103,Y103,"  ",Z103,AA103,AB103,"  ",AC103,AD103,AE103,"  ",AF103,AG103,AH103,"  ",AI103,AJ103,AK103,"  ",AL103,AM103,AN103,"  ",AO103,AP103,AQ103,"; ",AR103,"-",AT103)</f>
        <v>#N/A</v>
      </c>
    </row>
    <row r="104" spans="1:49" ht="15">
      <c r="A104" s="23">
        <f>'64_16 kaavio'!D38</f>
      </c>
      <c r="B104" s="23" t="e">
        <f>VLOOKUP(A104,Ilmoittautuminen!$B$3:$C$66,2,FALSE)</f>
        <v>#N/A</v>
      </c>
      <c r="C104" s="26">
        <f>'64_16 kaavio'!E38</f>
        <v>0</v>
      </c>
      <c r="D104" s="27" t="s">
        <v>18</v>
      </c>
      <c r="E104" s="26">
        <f>'64_16 kaavio'!E40</f>
        <v>0</v>
      </c>
      <c r="F104" s="23">
        <f>'64_16 kaavio'!D40</f>
      </c>
      <c r="G104" s="23" t="e">
        <f>VLOOKUP(F104,Ilmoittautuminen!$B$3:$C$66,2,FALSE)</f>
        <v>#N/A</v>
      </c>
      <c r="H104" s="38">
        <f aca="true" t="shared" si="109" ref="H104:H110">IF(OR(A104="W.O.",F104="W.O."),0,COUNTIF(K104,8)+COUNTIF(N104,8)+COUNTIF(Q104,8)+COUNTIF(T104,8)+COUNTIF(W104,8)+COUNTIF(Z104,8)+COUNTIF(AC104,8)+COUNTIF(AF104,8)+COUNTIF(AI104,8)+COUNTIF(AL104,8)+COUNTIF(AO104,8))</f>
        <v>0</v>
      </c>
      <c r="I104" s="64" t="s">
        <v>18</v>
      </c>
      <c r="J104" s="63">
        <f aca="true" t="shared" si="110" ref="J104:J110">IF(OR(A104="W.O.",F104="W.O."),0,COUNTIF(M104,8)+COUNTIF(P104,8)+COUNTIF(S104,8)+COUNTIF(V104,8)+COUNTIF(Y104,8)+COUNTIF(AB104,8)+COUNTIF(AE104,8)+COUNTIF(AH104,8)+COUNTIF(AK104,8)+COUNTIF(AN104,8)+COUNTIF(AQ104,8))</f>
        <v>0</v>
      </c>
      <c r="K104" s="70"/>
      <c r="L104" s="71">
        <f t="shared" si="96"/>
      </c>
      <c r="M104" s="72"/>
      <c r="N104" s="42"/>
      <c r="O104" s="71">
        <f t="shared" si="97"/>
      </c>
      <c r="P104" s="72"/>
      <c r="Q104" s="42"/>
      <c r="R104" s="71">
        <f t="shared" si="98"/>
      </c>
      <c r="S104" s="72"/>
      <c r="T104" s="42"/>
      <c r="U104" s="71">
        <f t="shared" si="99"/>
      </c>
      <c r="V104" s="72"/>
      <c r="W104" s="42"/>
      <c r="X104" s="71">
        <f t="shared" si="100"/>
      </c>
      <c r="Y104" s="72"/>
      <c r="Z104" s="42"/>
      <c r="AA104" s="71">
        <f t="shared" si="101"/>
      </c>
      <c r="AB104" s="72"/>
      <c r="AC104" s="42"/>
      <c r="AD104" s="71">
        <f>IF(ISNUMBER(AC104),"-","")</f>
      </c>
      <c r="AE104" s="72"/>
      <c r="AF104" s="42"/>
      <c r="AG104" s="71"/>
      <c r="AH104" s="72"/>
      <c r="AI104" s="42"/>
      <c r="AJ104" s="71">
        <f t="shared" si="104"/>
      </c>
      <c r="AK104" s="72"/>
      <c r="AL104" s="42"/>
      <c r="AM104" s="71">
        <f t="shared" si="105"/>
      </c>
      <c r="AN104" s="72"/>
      <c r="AO104" s="71"/>
      <c r="AP104" s="43">
        <f t="shared" si="106"/>
      </c>
      <c r="AQ104" s="71"/>
      <c r="AR104" s="42">
        <f>SUM(K104+N104+Q104+T104+W104+Z104+AC104+AF104+AI104+AL104+AO104)</f>
        <v>0</v>
      </c>
      <c r="AS104" s="71" t="str">
        <f t="shared" si="107"/>
        <v>-</v>
      </c>
      <c r="AT104" s="72">
        <f aca="true" t="shared" si="111" ref="AT104:AT110">SUM(M104+P104+S104+V104+Y104+AB104+AE104+AH104+AK104+AN104+AQ104)</f>
        <v>0</v>
      </c>
      <c r="AV104" t="e">
        <f t="shared" si="108"/>
        <v>#N/A</v>
      </c>
      <c r="AW104" t="e">
        <f aca="true" t="shared" si="112" ref="AW104:AW110">CONCATENATE(AV104,Y104,"  ",Z104,AA104,AB104,"  ",AC104,AD104,AE104,"  ",AF104,AG104,AH104,"  ",AI104,AJ104,AK104,"  ",AL104,AM104,AN104,"  ",AO104,AP104,AQ104,"; ",AR104,"-",AT104)</f>
        <v>#N/A</v>
      </c>
    </row>
    <row r="105" spans="1:49" ht="15">
      <c r="A105" s="23">
        <f>'64_16 kaavio'!D62</f>
      </c>
      <c r="B105" s="23" t="e">
        <f>VLOOKUP(A105,Ilmoittautuminen!$B$3:$C$66,2,FALSE)</f>
        <v>#N/A</v>
      </c>
      <c r="C105" s="26">
        <f>'64_16 kaavio'!E62</f>
        <v>0</v>
      </c>
      <c r="D105" s="27" t="s">
        <v>18</v>
      </c>
      <c r="E105" s="26">
        <f>'64_16 kaavio'!E64</f>
        <v>0</v>
      </c>
      <c r="F105" s="23">
        <f>'64_16 kaavio'!D64</f>
      </c>
      <c r="G105" s="23" t="e">
        <f>VLOOKUP(F105,Ilmoittautuminen!$B$3:$C$66,2,FALSE)</f>
        <v>#N/A</v>
      </c>
      <c r="H105" s="38">
        <f t="shared" si="109"/>
        <v>0</v>
      </c>
      <c r="I105" s="64" t="s">
        <v>18</v>
      </c>
      <c r="J105" s="63">
        <f t="shared" si="110"/>
        <v>0</v>
      </c>
      <c r="K105" s="70"/>
      <c r="L105" s="71">
        <f t="shared" si="96"/>
      </c>
      <c r="M105" s="72"/>
      <c r="N105" s="42"/>
      <c r="O105" s="71">
        <f t="shared" si="97"/>
      </c>
      <c r="P105" s="72"/>
      <c r="Q105" s="42"/>
      <c r="R105" s="71">
        <f t="shared" si="98"/>
      </c>
      <c r="S105" s="72"/>
      <c r="T105" s="42"/>
      <c r="U105" s="71">
        <f t="shared" si="99"/>
      </c>
      <c r="V105" s="72"/>
      <c r="W105" s="42"/>
      <c r="X105" s="71">
        <f t="shared" si="100"/>
      </c>
      <c r="Y105" s="72"/>
      <c r="Z105" s="42"/>
      <c r="AA105" s="71">
        <f t="shared" si="101"/>
      </c>
      <c r="AB105" s="72"/>
      <c r="AC105" s="42"/>
      <c r="AD105" s="71">
        <f t="shared" si="102"/>
      </c>
      <c r="AE105" s="72"/>
      <c r="AF105" s="42"/>
      <c r="AG105" s="71">
        <f t="shared" si="103"/>
      </c>
      <c r="AH105" s="72"/>
      <c r="AI105" s="42"/>
      <c r="AJ105" s="71">
        <f t="shared" si="104"/>
      </c>
      <c r="AK105" s="72"/>
      <c r="AL105" s="42"/>
      <c r="AM105" s="71">
        <f t="shared" si="105"/>
      </c>
      <c r="AN105" s="72"/>
      <c r="AO105" s="71"/>
      <c r="AP105" s="43">
        <f t="shared" si="106"/>
      </c>
      <c r="AQ105" s="71"/>
      <c r="AR105" s="42">
        <f aca="true" t="shared" si="113" ref="AR105:AR110">SUM(K105+N105+Q105+T105+W105+Z105+AC105+AF105+AI105+AL105+AO105)</f>
        <v>0</v>
      </c>
      <c r="AS105" s="71" t="str">
        <f t="shared" si="107"/>
        <v>-</v>
      </c>
      <c r="AT105" s="72">
        <f t="shared" si="111"/>
        <v>0</v>
      </c>
      <c r="AV105" t="e">
        <f t="shared" si="108"/>
        <v>#N/A</v>
      </c>
      <c r="AW105" t="e">
        <f t="shared" si="112"/>
        <v>#N/A</v>
      </c>
    </row>
    <row r="106" spans="1:49" ht="15">
      <c r="A106" s="23">
        <f>'64_16 kaavio'!D86</f>
      </c>
      <c r="B106" s="23" t="e">
        <f>VLOOKUP(A106,Ilmoittautuminen!$B$3:$C$66,2,FALSE)</f>
        <v>#N/A</v>
      </c>
      <c r="C106" s="26">
        <f>'64_16 kaavio'!E86</f>
        <v>0</v>
      </c>
      <c r="D106" s="27" t="s">
        <v>18</v>
      </c>
      <c r="E106" s="26">
        <f>'64_16 kaavio'!E88</f>
        <v>0</v>
      </c>
      <c r="F106" s="23">
        <f>'64_16 kaavio'!D88</f>
      </c>
      <c r="G106" s="23" t="e">
        <f>VLOOKUP(F106,Ilmoittautuminen!$B$3:$C$66,2,FALSE)</f>
        <v>#N/A</v>
      </c>
      <c r="H106" s="38">
        <f t="shared" si="109"/>
        <v>0</v>
      </c>
      <c r="I106" s="64" t="s">
        <v>18</v>
      </c>
      <c r="J106" s="63">
        <f t="shared" si="110"/>
        <v>0</v>
      </c>
      <c r="K106" s="70"/>
      <c r="L106" s="71">
        <f t="shared" si="96"/>
      </c>
      <c r="M106" s="72"/>
      <c r="N106" s="42"/>
      <c r="O106" s="71">
        <f t="shared" si="97"/>
      </c>
      <c r="P106" s="72"/>
      <c r="Q106" s="42"/>
      <c r="R106" s="71">
        <f t="shared" si="98"/>
      </c>
      <c r="S106" s="72"/>
      <c r="T106" s="42"/>
      <c r="U106" s="71">
        <f t="shared" si="99"/>
      </c>
      <c r="V106" s="72"/>
      <c r="W106" s="42"/>
      <c r="X106" s="71">
        <f t="shared" si="100"/>
      </c>
      <c r="Y106" s="72"/>
      <c r="Z106" s="42"/>
      <c r="AA106" s="71">
        <f t="shared" si="101"/>
      </c>
      <c r="AB106" s="72"/>
      <c r="AC106" s="42"/>
      <c r="AD106" s="71">
        <f t="shared" si="102"/>
      </c>
      <c r="AE106" s="72"/>
      <c r="AF106" s="42"/>
      <c r="AG106" s="71">
        <f t="shared" si="103"/>
      </c>
      <c r="AH106" s="72"/>
      <c r="AI106" s="42"/>
      <c r="AJ106" s="71">
        <f t="shared" si="104"/>
      </c>
      <c r="AK106" s="72"/>
      <c r="AL106" s="42"/>
      <c r="AM106" s="71">
        <f t="shared" si="105"/>
      </c>
      <c r="AN106" s="72"/>
      <c r="AO106" s="71"/>
      <c r="AP106" s="43">
        <f t="shared" si="106"/>
      </c>
      <c r="AQ106" s="71"/>
      <c r="AR106" s="42">
        <f t="shared" si="113"/>
        <v>0</v>
      </c>
      <c r="AS106" s="71" t="str">
        <f t="shared" si="107"/>
        <v>-</v>
      </c>
      <c r="AT106" s="72">
        <f t="shared" si="111"/>
        <v>0</v>
      </c>
      <c r="AV106" t="e">
        <f t="shared" si="108"/>
        <v>#N/A</v>
      </c>
      <c r="AW106" t="e">
        <f t="shared" si="112"/>
        <v>#N/A</v>
      </c>
    </row>
    <row r="107" spans="1:49" ht="15">
      <c r="A107" s="23">
        <f>'64_16 kaavio'!D110</f>
      </c>
      <c r="B107" s="23" t="e">
        <f>VLOOKUP(A107,Ilmoittautuminen!$B$3:$C$66,2,FALSE)</f>
        <v>#N/A</v>
      </c>
      <c r="C107" s="26">
        <f>'64_16 kaavio'!E110</f>
        <v>0</v>
      </c>
      <c r="D107" s="27" t="s">
        <v>18</v>
      </c>
      <c r="E107" s="26">
        <f>'64_16 kaavio'!E112</f>
        <v>0</v>
      </c>
      <c r="F107" s="23">
        <f>'64_16 kaavio'!D112</f>
      </c>
      <c r="G107" s="23" t="e">
        <f>VLOOKUP(F107,Ilmoittautuminen!$B$3:$C$66,2,FALSE)</f>
        <v>#N/A</v>
      </c>
      <c r="H107" s="38">
        <f t="shared" si="109"/>
        <v>0</v>
      </c>
      <c r="I107" s="64" t="s">
        <v>18</v>
      </c>
      <c r="J107" s="63">
        <f t="shared" si="110"/>
        <v>0</v>
      </c>
      <c r="K107" s="70"/>
      <c r="L107" s="71">
        <f t="shared" si="96"/>
      </c>
      <c r="M107" s="72"/>
      <c r="N107" s="42"/>
      <c r="O107" s="71">
        <f t="shared" si="97"/>
      </c>
      <c r="P107" s="72"/>
      <c r="Q107" s="42"/>
      <c r="R107" s="71">
        <f t="shared" si="98"/>
      </c>
      <c r="S107" s="72"/>
      <c r="T107" s="42"/>
      <c r="U107" s="71">
        <f t="shared" si="99"/>
      </c>
      <c r="V107" s="72"/>
      <c r="W107" s="42"/>
      <c r="X107" s="71">
        <f t="shared" si="100"/>
      </c>
      <c r="Y107" s="72"/>
      <c r="Z107" s="42"/>
      <c r="AA107" s="71">
        <f t="shared" si="101"/>
      </c>
      <c r="AB107" s="72"/>
      <c r="AC107" s="42"/>
      <c r="AD107" s="71">
        <f t="shared" si="102"/>
      </c>
      <c r="AE107" s="72"/>
      <c r="AF107" s="42"/>
      <c r="AG107" s="71">
        <f t="shared" si="103"/>
      </c>
      <c r="AH107" s="72"/>
      <c r="AI107" s="42"/>
      <c r="AJ107" s="71">
        <f t="shared" si="104"/>
      </c>
      <c r="AK107" s="72"/>
      <c r="AL107" s="42"/>
      <c r="AM107" s="71">
        <f t="shared" si="105"/>
      </c>
      <c r="AN107" s="72"/>
      <c r="AO107" s="71"/>
      <c r="AP107" s="43">
        <f t="shared" si="106"/>
      </c>
      <c r="AQ107" s="71"/>
      <c r="AR107" s="42">
        <f t="shared" si="113"/>
        <v>0</v>
      </c>
      <c r="AS107" s="71" t="str">
        <f t="shared" si="107"/>
        <v>-</v>
      </c>
      <c r="AT107" s="72">
        <f t="shared" si="111"/>
        <v>0</v>
      </c>
      <c r="AV107" t="e">
        <f t="shared" si="108"/>
        <v>#N/A</v>
      </c>
      <c r="AW107" t="e">
        <f t="shared" si="112"/>
        <v>#N/A</v>
      </c>
    </row>
    <row r="108" spans="1:49" ht="15">
      <c r="A108" s="23">
        <f>'64_16 kaavio'!D134</f>
      </c>
      <c r="B108" s="23" t="e">
        <f>VLOOKUP(A108,Ilmoittautuminen!$B$3:$C$66,2,FALSE)</f>
        <v>#N/A</v>
      </c>
      <c r="C108" s="26">
        <f>'64_16 kaavio'!E134</f>
        <v>0</v>
      </c>
      <c r="D108" s="27" t="s">
        <v>18</v>
      </c>
      <c r="E108" s="26">
        <f>'64_16 kaavio'!E136</f>
        <v>0</v>
      </c>
      <c r="F108" s="23">
        <f>'64_16 kaavio'!D136</f>
      </c>
      <c r="G108" s="23" t="e">
        <f>VLOOKUP(F108,Ilmoittautuminen!$B$3:$C$66,2,FALSE)</f>
        <v>#N/A</v>
      </c>
      <c r="H108" s="38">
        <f t="shared" si="109"/>
        <v>0</v>
      </c>
      <c r="I108" s="64" t="s">
        <v>18</v>
      </c>
      <c r="J108" s="63">
        <f t="shared" si="110"/>
        <v>0</v>
      </c>
      <c r="K108" s="70"/>
      <c r="L108" s="71">
        <f t="shared" si="96"/>
      </c>
      <c r="M108" s="72"/>
      <c r="N108" s="42"/>
      <c r="O108" s="71">
        <f t="shared" si="97"/>
      </c>
      <c r="P108" s="72"/>
      <c r="Q108" s="42"/>
      <c r="R108" s="71">
        <f t="shared" si="98"/>
      </c>
      <c r="S108" s="72"/>
      <c r="T108" s="42"/>
      <c r="U108" s="71">
        <f t="shared" si="99"/>
      </c>
      <c r="V108" s="72"/>
      <c r="W108" s="42"/>
      <c r="X108" s="71">
        <f t="shared" si="100"/>
      </c>
      <c r="Y108" s="72"/>
      <c r="Z108" s="42"/>
      <c r="AA108" s="71">
        <f t="shared" si="101"/>
      </c>
      <c r="AB108" s="72"/>
      <c r="AC108" s="42"/>
      <c r="AD108" s="71">
        <f t="shared" si="102"/>
      </c>
      <c r="AE108" s="72"/>
      <c r="AF108" s="42"/>
      <c r="AG108" s="71">
        <f t="shared" si="103"/>
      </c>
      <c r="AH108" s="72"/>
      <c r="AI108" s="42"/>
      <c r="AJ108" s="71">
        <f t="shared" si="104"/>
      </c>
      <c r="AK108" s="72"/>
      <c r="AL108" s="42"/>
      <c r="AM108" s="71">
        <f t="shared" si="105"/>
      </c>
      <c r="AN108" s="72"/>
      <c r="AO108" s="71"/>
      <c r="AP108" s="43">
        <f t="shared" si="106"/>
      </c>
      <c r="AQ108" s="71"/>
      <c r="AR108" s="42">
        <f t="shared" si="113"/>
        <v>0</v>
      </c>
      <c r="AS108" s="71" t="str">
        <f t="shared" si="107"/>
        <v>-</v>
      </c>
      <c r="AT108" s="72">
        <f t="shared" si="111"/>
        <v>0</v>
      </c>
      <c r="AV108" t="e">
        <f t="shared" si="108"/>
        <v>#N/A</v>
      </c>
      <c r="AW108" t="e">
        <f t="shared" si="112"/>
        <v>#N/A</v>
      </c>
    </row>
    <row r="109" spans="1:49" ht="15">
      <c r="A109" s="23">
        <f>'64_16 kaavio'!D158</f>
      </c>
      <c r="B109" s="23" t="e">
        <f>VLOOKUP(A109,Ilmoittautuminen!$B$3:$C$66,2,FALSE)</f>
        <v>#N/A</v>
      </c>
      <c r="C109" s="26">
        <f>'64_16 kaavio'!E158</f>
        <v>0</v>
      </c>
      <c r="D109" s="27" t="s">
        <v>18</v>
      </c>
      <c r="E109" s="26">
        <f>'64_16 kaavio'!E160</f>
        <v>0</v>
      </c>
      <c r="F109" s="23">
        <f>'64_16 kaavio'!D160</f>
      </c>
      <c r="G109" s="23" t="e">
        <f>VLOOKUP(F109,Ilmoittautuminen!$B$3:$C$66,2,FALSE)</f>
        <v>#N/A</v>
      </c>
      <c r="H109" s="38">
        <f t="shared" si="109"/>
        <v>0</v>
      </c>
      <c r="I109" s="64" t="s">
        <v>18</v>
      </c>
      <c r="J109" s="63">
        <f t="shared" si="110"/>
        <v>0</v>
      </c>
      <c r="K109" s="70"/>
      <c r="L109" s="71">
        <f t="shared" si="96"/>
      </c>
      <c r="M109" s="72"/>
      <c r="N109" s="42"/>
      <c r="O109" s="71">
        <f t="shared" si="97"/>
      </c>
      <c r="P109" s="72"/>
      <c r="Q109" s="42"/>
      <c r="R109" s="71">
        <f t="shared" si="98"/>
      </c>
      <c r="S109" s="72"/>
      <c r="T109" s="42"/>
      <c r="U109" s="71">
        <f t="shared" si="99"/>
      </c>
      <c r="V109" s="72"/>
      <c r="W109" s="42"/>
      <c r="X109" s="71">
        <f t="shared" si="100"/>
      </c>
      <c r="Y109" s="72"/>
      <c r="Z109" s="42"/>
      <c r="AA109" s="71">
        <f t="shared" si="101"/>
      </c>
      <c r="AB109" s="72"/>
      <c r="AC109" s="42"/>
      <c r="AD109" s="71">
        <f t="shared" si="102"/>
      </c>
      <c r="AE109" s="72"/>
      <c r="AF109" s="42"/>
      <c r="AG109" s="71">
        <f t="shared" si="103"/>
      </c>
      <c r="AH109" s="72"/>
      <c r="AI109" s="42"/>
      <c r="AJ109" s="71">
        <f t="shared" si="104"/>
      </c>
      <c r="AK109" s="72"/>
      <c r="AL109" s="42"/>
      <c r="AM109" s="71">
        <f t="shared" si="105"/>
      </c>
      <c r="AN109" s="72"/>
      <c r="AO109" s="71"/>
      <c r="AP109" s="43">
        <f t="shared" si="106"/>
      </c>
      <c r="AQ109" s="71"/>
      <c r="AR109" s="42">
        <f t="shared" si="113"/>
        <v>0</v>
      </c>
      <c r="AS109" s="71" t="str">
        <f t="shared" si="107"/>
        <v>-</v>
      </c>
      <c r="AT109" s="72">
        <f t="shared" si="111"/>
        <v>0</v>
      </c>
      <c r="AV109" t="e">
        <f t="shared" si="108"/>
        <v>#N/A</v>
      </c>
      <c r="AW109" t="e">
        <f t="shared" si="112"/>
        <v>#N/A</v>
      </c>
    </row>
    <row r="110" spans="1:49" ht="15">
      <c r="A110" s="23">
        <f>'64_16 kaavio'!D182</f>
      </c>
      <c r="B110" s="23" t="e">
        <f>VLOOKUP(A110,Ilmoittautuminen!$B$3:$C$66,2,FALSE)</f>
        <v>#N/A</v>
      </c>
      <c r="C110" s="26">
        <f>'64_16 kaavio'!E182</f>
        <v>0</v>
      </c>
      <c r="D110" s="27" t="s">
        <v>18</v>
      </c>
      <c r="E110" s="26">
        <f>'64_16 kaavio'!E184</f>
        <v>0</v>
      </c>
      <c r="F110" s="23">
        <f>'64_16 kaavio'!D184</f>
      </c>
      <c r="G110" s="23" t="e">
        <f>VLOOKUP(F110,Ilmoittautuminen!$B$3:$C$66,2,FALSE)</f>
        <v>#N/A</v>
      </c>
      <c r="H110" s="38">
        <f t="shared" si="109"/>
        <v>0</v>
      </c>
      <c r="I110" s="64" t="s">
        <v>18</v>
      </c>
      <c r="J110" s="63">
        <f t="shared" si="110"/>
        <v>0</v>
      </c>
      <c r="K110" s="70"/>
      <c r="L110" s="71">
        <f t="shared" si="96"/>
      </c>
      <c r="M110" s="72"/>
      <c r="N110" s="42"/>
      <c r="O110" s="71">
        <f t="shared" si="97"/>
      </c>
      <c r="P110" s="72"/>
      <c r="Q110" s="42"/>
      <c r="R110" s="71">
        <f t="shared" si="98"/>
      </c>
      <c r="S110" s="72"/>
      <c r="T110" s="42"/>
      <c r="U110" s="71">
        <f t="shared" si="99"/>
      </c>
      <c r="V110" s="72"/>
      <c r="W110" s="42"/>
      <c r="X110" s="71">
        <f t="shared" si="100"/>
      </c>
      <c r="Y110" s="72"/>
      <c r="Z110" s="42"/>
      <c r="AA110" s="71">
        <f t="shared" si="101"/>
      </c>
      <c r="AB110" s="72"/>
      <c r="AC110" s="42"/>
      <c r="AD110" s="71">
        <f t="shared" si="102"/>
      </c>
      <c r="AE110" s="72"/>
      <c r="AF110" s="42"/>
      <c r="AG110" s="71">
        <f t="shared" si="103"/>
      </c>
      <c r="AH110" s="72"/>
      <c r="AI110" s="42"/>
      <c r="AJ110" s="71">
        <f t="shared" si="104"/>
      </c>
      <c r="AK110" s="72"/>
      <c r="AL110" s="42"/>
      <c r="AM110" s="71">
        <f t="shared" si="105"/>
      </c>
      <c r="AN110" s="72"/>
      <c r="AO110" s="71"/>
      <c r="AP110" s="43">
        <f t="shared" si="106"/>
      </c>
      <c r="AQ110" s="71"/>
      <c r="AR110" s="42">
        <f t="shared" si="113"/>
        <v>0</v>
      </c>
      <c r="AS110" s="71" t="str">
        <f t="shared" si="107"/>
        <v>-</v>
      </c>
      <c r="AT110" s="72">
        <f t="shared" si="111"/>
        <v>0</v>
      </c>
      <c r="AV110" t="e">
        <f t="shared" si="108"/>
        <v>#N/A</v>
      </c>
      <c r="AW110" t="e">
        <f t="shared" si="112"/>
        <v>#N/A</v>
      </c>
    </row>
    <row r="111" ht="13.5" thickBot="1"/>
    <row r="112" spans="1:49" ht="16.5" thickBot="1">
      <c r="A112" s="19" t="s">
        <v>116</v>
      </c>
      <c r="H112" s="59" t="s">
        <v>16</v>
      </c>
      <c r="I112" s="60"/>
      <c r="J112" s="61"/>
      <c r="K112" s="168" t="s">
        <v>117</v>
      </c>
      <c r="L112" s="169"/>
      <c r="M112" s="169"/>
      <c r="N112" s="169" t="s">
        <v>118</v>
      </c>
      <c r="O112" s="169"/>
      <c r="P112" s="169"/>
      <c r="Q112" s="169" t="s">
        <v>119</v>
      </c>
      <c r="R112" s="169"/>
      <c r="S112" s="169"/>
      <c r="T112" s="169" t="s">
        <v>120</v>
      </c>
      <c r="U112" s="169"/>
      <c r="V112" s="169"/>
      <c r="W112" s="169" t="s">
        <v>121</v>
      </c>
      <c r="X112" s="169"/>
      <c r="Y112" s="169"/>
      <c r="Z112" s="169" t="s">
        <v>122</v>
      </c>
      <c r="AA112" s="169"/>
      <c r="AB112" s="169"/>
      <c r="AC112" s="169" t="s">
        <v>123</v>
      </c>
      <c r="AD112" s="169"/>
      <c r="AE112" s="169"/>
      <c r="AF112" s="169" t="s">
        <v>124</v>
      </c>
      <c r="AG112" s="169"/>
      <c r="AH112" s="169"/>
      <c r="AI112" s="169" t="s">
        <v>125</v>
      </c>
      <c r="AJ112" s="169"/>
      <c r="AK112" s="169"/>
      <c r="AL112" s="169" t="s">
        <v>126</v>
      </c>
      <c r="AM112" s="169"/>
      <c r="AN112" s="169"/>
      <c r="AO112" s="169" t="s">
        <v>127</v>
      </c>
      <c r="AP112" s="169"/>
      <c r="AQ112" s="169"/>
      <c r="AR112" s="169" t="s">
        <v>128</v>
      </c>
      <c r="AS112" s="169"/>
      <c r="AT112" s="169"/>
      <c r="AV112" t="str">
        <f>A112</f>
        <v>Hävinneiden puoli 5. kierros</v>
      </c>
      <c r="AW112" t="str">
        <f>A112</f>
        <v>Hävinneiden puoli 5. kierros</v>
      </c>
    </row>
    <row r="113" spans="1:49" ht="15">
      <c r="A113" s="23">
        <f>'64_16 kaavio'!B14</f>
      </c>
      <c r="B113" s="23" t="e">
        <f>VLOOKUP(A113,Ilmoittautuminen!$B$3:$C$66,2,FALSE)</f>
        <v>#N/A</v>
      </c>
      <c r="C113" s="26">
        <f>'64_16 kaavio'!C14</f>
        <v>0</v>
      </c>
      <c r="D113" s="27" t="s">
        <v>18</v>
      </c>
      <c r="E113" s="26">
        <f>'64_16 kaavio'!C16</f>
        <v>0</v>
      </c>
      <c r="F113" s="23">
        <f>'64_16 kaavio'!B16</f>
      </c>
      <c r="G113" s="23" t="e">
        <f>VLOOKUP(F113,Ilmoittautuminen!$B$3:$C$66,2,FALSE)</f>
        <v>#N/A</v>
      </c>
      <c r="H113" s="38">
        <f>IF(OR(A113="W.O.",F113="W.O."),0,COUNTIF(K113,8)+COUNTIF(N113,8)+COUNTIF(Q113,8)+COUNTIF(T113,8)+COUNTIF(W113,8)+COUNTIF(Z113,8)+COUNTIF(AC113,8)+COUNTIF(AF113,8)+COUNTIF(AI113,8)+COUNTIF(AL113,8)+COUNTIF(AO113,8))</f>
        <v>0</v>
      </c>
      <c r="I113" s="62" t="s">
        <v>18</v>
      </c>
      <c r="J113" s="63">
        <f>IF(OR(A113="W.O.",F113="W.O."),0,COUNTIF(M113,8)+COUNTIF(P113,8)+COUNTIF(S113,8)+COUNTIF(V113,8)+COUNTIF(Y113,8)+COUNTIF(AB113,8)+COUNTIF(AE113,8)+COUNTIF(AH113,8)+COUNTIF(AK113,8)+COUNTIF(AN113,8)+COUNTIF(AQ113,8))</f>
        <v>0</v>
      </c>
      <c r="K113" s="65"/>
      <c r="L113" s="66">
        <f aca="true" t="shared" si="114" ref="L113:L120">IF(ISNUMBER(K113),"-","")</f>
      </c>
      <c r="M113" s="67"/>
      <c r="N113" s="68"/>
      <c r="O113" s="66">
        <f aca="true" t="shared" si="115" ref="O113:O120">IF(ISNUMBER(N113),"-","")</f>
      </c>
      <c r="P113" s="67"/>
      <c r="Q113" s="68"/>
      <c r="R113" s="66">
        <f aca="true" t="shared" si="116" ref="R113:R120">IF(ISNUMBER(Q113),"-","")</f>
      </c>
      <c r="S113" s="67"/>
      <c r="T113" s="68"/>
      <c r="U113" s="66">
        <f aca="true" t="shared" si="117" ref="U113:U120">IF(ISNUMBER(T113),"-","")</f>
      </c>
      <c r="V113" s="67"/>
      <c r="W113" s="68"/>
      <c r="X113" s="66">
        <f>IF(ISNUMBER(W113),"-","")</f>
      </c>
      <c r="Y113" s="67"/>
      <c r="Z113" s="68"/>
      <c r="AA113" s="66">
        <f aca="true" t="shared" si="118" ref="AA113:AA120">IF(ISNUMBER(Z113),"-","")</f>
      </c>
      <c r="AB113" s="67"/>
      <c r="AC113" s="68"/>
      <c r="AD113" s="66">
        <f aca="true" t="shared" si="119" ref="AD113:AD119">IF(ISNUMBER(AC113),"-","")</f>
      </c>
      <c r="AE113" s="67"/>
      <c r="AF113" s="68"/>
      <c r="AG113" s="66">
        <f aca="true" t="shared" si="120" ref="AG113:AG120">IF(ISNUMBER(AF113),"-","")</f>
      </c>
      <c r="AH113" s="67"/>
      <c r="AI113" s="68"/>
      <c r="AJ113" s="66">
        <f aca="true" t="shared" si="121" ref="AJ113:AJ120">IF(ISNUMBER(AI113),"-","")</f>
      </c>
      <c r="AK113" s="67"/>
      <c r="AL113" s="68"/>
      <c r="AM113" s="66">
        <f aca="true" t="shared" si="122" ref="AM113:AM120">IF(ISNUMBER(AL113),"-","")</f>
      </c>
      <c r="AN113" s="67"/>
      <c r="AO113" s="66"/>
      <c r="AP113" s="69">
        <f aca="true" t="shared" si="123" ref="AP113:AP120">IF(ISNUMBER(AO113),"-","")</f>
      </c>
      <c r="AQ113" s="66"/>
      <c r="AR113" s="68">
        <f>SUM(K113+N113+Q113+T113+W113+Z113+AC113+AF113+AI113+AL113+AO113)</f>
        <v>0</v>
      </c>
      <c r="AS113" s="66" t="str">
        <f aca="true" t="shared" si="124" ref="AS113:AS120">IF(ISNUMBER(AR113),"-","")</f>
        <v>-</v>
      </c>
      <c r="AT113" s="67">
        <f>(M113+P113+S113+V113+Y113+AB113+AE113+AH113+AK113+AN113+AQ113)</f>
        <v>0</v>
      </c>
      <c r="AV113" t="e">
        <f aca="true" t="shared" si="125" ref="AV113:AV120">CONCATENATE(A113," ",B113," - ",F113," ",G113,"  (",C113,"-",E113,") ",K113,L113,M113,"  ",N113,O113,P113,"  ",Q113,R113,S113,"  ",T113,U113,V113,"  ",W113,X113)</f>
        <v>#N/A</v>
      </c>
      <c r="AW113" t="e">
        <f>CONCATENATE(AV113,Y113,"  ",Z113,AA113,AB113,"  ",AC113,AD113,AE113,"  ",AF113,AG113,AH113,"  ",AI113,AJ113,AK113,"  ",AL113,AM113,AN113,"  ",AO113,AP113,AQ113,"; ",AR113,"-",AT113)</f>
        <v>#N/A</v>
      </c>
    </row>
    <row r="114" spans="1:49" ht="15">
      <c r="A114" s="23">
        <f>'64_16 kaavio'!B38</f>
      </c>
      <c r="B114" s="23" t="e">
        <f>VLOOKUP(A114,Ilmoittautuminen!$B$3:$C$66,2,FALSE)</f>
        <v>#N/A</v>
      </c>
      <c r="C114" s="26">
        <f>'64_16 kaavio'!C38</f>
        <v>0</v>
      </c>
      <c r="D114" s="27" t="s">
        <v>18</v>
      </c>
      <c r="E114" s="26">
        <f>'64_16 kaavio'!C40</f>
        <v>0</v>
      </c>
      <c r="F114" s="23">
        <f>'64_16 kaavio'!B40</f>
      </c>
      <c r="G114" s="23" t="e">
        <f>VLOOKUP(F114,Ilmoittautuminen!$B$3:$C$66,2,FALSE)</f>
        <v>#N/A</v>
      </c>
      <c r="H114" s="38">
        <f aca="true" t="shared" si="126" ref="H114:H120">IF(OR(A114="W.O.",F114="W.O."),0,COUNTIF(K114,8)+COUNTIF(N114,8)+COUNTIF(Q114,8)+COUNTIF(T114,8)+COUNTIF(W114,8)+COUNTIF(Z114,8)+COUNTIF(AC114,8)+COUNTIF(AF114,8)+COUNTIF(AI114,8)+COUNTIF(AL114,8)+COUNTIF(AO114,8))</f>
        <v>0</v>
      </c>
      <c r="I114" s="64" t="s">
        <v>18</v>
      </c>
      <c r="J114" s="63">
        <f aca="true" t="shared" si="127" ref="J114:J120">IF(OR(A114="W.O.",F114="W.O."),0,COUNTIF(M114,8)+COUNTIF(P114,8)+COUNTIF(S114,8)+COUNTIF(V114,8)+COUNTIF(Y114,8)+COUNTIF(AB114,8)+COUNTIF(AE114,8)+COUNTIF(AH114,8)+COUNTIF(AK114,8)+COUNTIF(AN114,8)+COUNTIF(AQ114,8))</f>
        <v>0</v>
      </c>
      <c r="K114" s="70"/>
      <c r="L114" s="71">
        <f t="shared" si="114"/>
      </c>
      <c r="M114" s="72"/>
      <c r="N114" s="42"/>
      <c r="O114" s="71">
        <f t="shared" si="115"/>
      </c>
      <c r="P114" s="72"/>
      <c r="Q114" s="42"/>
      <c r="R114" s="71">
        <f t="shared" si="116"/>
      </c>
      <c r="S114" s="72"/>
      <c r="T114" s="42"/>
      <c r="U114" s="71">
        <f t="shared" si="117"/>
      </c>
      <c r="V114" s="72"/>
      <c r="W114" s="42"/>
      <c r="X114" s="71">
        <f>IF(ISNUMBER(W114),"-","")</f>
      </c>
      <c r="Y114" s="72"/>
      <c r="Z114" s="42"/>
      <c r="AA114" s="71">
        <f t="shared" si="118"/>
      </c>
      <c r="AB114" s="72"/>
      <c r="AC114" s="42"/>
      <c r="AD114" s="71">
        <f t="shared" si="119"/>
      </c>
      <c r="AE114" s="72"/>
      <c r="AF114" s="42"/>
      <c r="AG114" s="71"/>
      <c r="AH114" s="72"/>
      <c r="AI114" s="42"/>
      <c r="AJ114" s="71">
        <f t="shared" si="121"/>
      </c>
      <c r="AK114" s="72"/>
      <c r="AL114" s="42"/>
      <c r="AM114" s="71">
        <f t="shared" si="122"/>
      </c>
      <c r="AN114" s="72"/>
      <c r="AO114" s="71"/>
      <c r="AP114" s="43">
        <f t="shared" si="123"/>
      </c>
      <c r="AQ114" s="71"/>
      <c r="AR114" s="42">
        <f>SUM(K114+N114+Q114+T114+W114+Z114+AC114+AF114+AI114+AL114+AO114)</f>
        <v>0</v>
      </c>
      <c r="AS114" s="71" t="str">
        <f t="shared" si="124"/>
        <v>-</v>
      </c>
      <c r="AT114" s="72">
        <f aca="true" t="shared" si="128" ref="AT114:AT120">SUM(M114+P114+S114+V114+Y114+AB114+AE114+AH114+AK114+AN114+AQ114)</f>
        <v>0</v>
      </c>
      <c r="AV114" t="e">
        <f t="shared" si="125"/>
        <v>#N/A</v>
      </c>
      <c r="AW114" t="e">
        <f aca="true" t="shared" si="129" ref="AW114:AW120">CONCATENATE(AV114,Y114,"  ",Z114,AA114,AB114,"  ",AC114,AD114,AE114,"  ",AF114,AG114,AH114,"  ",AI114,AJ114,AK114,"  ",AL114,AM114,AN114,"  ",AO114,AP114,AQ114,"; ",AR114,"-",AT114)</f>
        <v>#N/A</v>
      </c>
    </row>
    <row r="115" spans="1:49" ht="15">
      <c r="A115" s="23">
        <f>'64_16 kaavio'!B62</f>
      </c>
      <c r="B115" s="23" t="e">
        <f>VLOOKUP(A115,Ilmoittautuminen!$B$3:$C$66,2,FALSE)</f>
        <v>#N/A</v>
      </c>
      <c r="C115" s="26">
        <f>'64_16 kaavio'!C62</f>
        <v>0</v>
      </c>
      <c r="D115" s="27" t="s">
        <v>18</v>
      </c>
      <c r="E115" s="26">
        <f>'64_16 kaavio'!C64</f>
        <v>0</v>
      </c>
      <c r="F115" s="23">
        <f>'64_16 kaavio'!B64</f>
      </c>
      <c r="G115" s="23" t="e">
        <f>VLOOKUP(F115,Ilmoittautuminen!$B$3:$C$66,2,FALSE)</f>
        <v>#N/A</v>
      </c>
      <c r="H115" s="38">
        <f t="shared" si="126"/>
        <v>0</v>
      </c>
      <c r="I115" s="64" t="s">
        <v>18</v>
      </c>
      <c r="J115" s="63">
        <f t="shared" si="127"/>
        <v>0</v>
      </c>
      <c r="K115" s="70"/>
      <c r="L115" s="71">
        <f t="shared" si="114"/>
      </c>
      <c r="M115" s="72"/>
      <c r="N115" s="42"/>
      <c r="O115" s="71">
        <f t="shared" si="115"/>
      </c>
      <c r="P115" s="72"/>
      <c r="Q115" s="42"/>
      <c r="R115" s="71">
        <f t="shared" si="116"/>
      </c>
      <c r="S115" s="72"/>
      <c r="T115" s="42"/>
      <c r="U115" s="71">
        <f t="shared" si="117"/>
      </c>
      <c r="V115" s="72"/>
      <c r="W115" s="42"/>
      <c r="X115" s="71">
        <f aca="true" t="shared" si="130" ref="X115:X120">IF(ISNUMBER(W115),"-","")</f>
      </c>
      <c r="Y115" s="72"/>
      <c r="Z115" s="42"/>
      <c r="AA115" s="71">
        <f t="shared" si="118"/>
      </c>
      <c r="AB115" s="72"/>
      <c r="AC115" s="42"/>
      <c r="AD115" s="71">
        <f t="shared" si="119"/>
      </c>
      <c r="AE115" s="72"/>
      <c r="AF115" s="42"/>
      <c r="AG115" s="71">
        <f t="shared" si="120"/>
      </c>
      <c r="AH115" s="72"/>
      <c r="AI115" s="42"/>
      <c r="AJ115" s="71">
        <f t="shared" si="121"/>
      </c>
      <c r="AK115" s="72"/>
      <c r="AL115" s="42"/>
      <c r="AM115" s="71">
        <f t="shared" si="122"/>
      </c>
      <c r="AN115" s="72"/>
      <c r="AO115" s="71"/>
      <c r="AP115" s="43">
        <f t="shared" si="123"/>
      </c>
      <c r="AQ115" s="71"/>
      <c r="AR115" s="42">
        <f aca="true" t="shared" si="131" ref="AR115:AR120">SUM(K115+N115+Q115+T115+W115+Z115+AC115+AF115+AI115+AL115+AO115)</f>
        <v>0</v>
      </c>
      <c r="AS115" s="71" t="str">
        <f t="shared" si="124"/>
        <v>-</v>
      </c>
      <c r="AT115" s="72">
        <f t="shared" si="128"/>
        <v>0</v>
      </c>
      <c r="AV115" t="e">
        <f t="shared" si="125"/>
        <v>#N/A</v>
      </c>
      <c r="AW115" t="e">
        <f t="shared" si="129"/>
        <v>#N/A</v>
      </c>
    </row>
    <row r="116" spans="1:49" ht="15">
      <c r="A116" s="23">
        <f>'64_16 kaavio'!B86</f>
      </c>
      <c r="B116" s="23" t="e">
        <f>VLOOKUP(A116,Ilmoittautuminen!$B$3:$C$66,2,FALSE)</f>
        <v>#N/A</v>
      </c>
      <c r="C116" s="26">
        <f>'64_16 kaavio'!C86</f>
        <v>0</v>
      </c>
      <c r="D116" s="27" t="s">
        <v>18</v>
      </c>
      <c r="E116" s="26">
        <f>'64_16 kaavio'!C88</f>
        <v>0</v>
      </c>
      <c r="F116" s="23">
        <f>'64_16 kaavio'!B88</f>
      </c>
      <c r="G116" s="23" t="e">
        <f>VLOOKUP(F116,Ilmoittautuminen!$B$3:$C$66,2,FALSE)</f>
        <v>#N/A</v>
      </c>
      <c r="H116" s="38">
        <f t="shared" si="126"/>
        <v>0</v>
      </c>
      <c r="I116" s="64" t="s">
        <v>18</v>
      </c>
      <c r="J116" s="63">
        <f t="shared" si="127"/>
        <v>0</v>
      </c>
      <c r="K116" s="70"/>
      <c r="L116" s="71">
        <f t="shared" si="114"/>
      </c>
      <c r="M116" s="72"/>
      <c r="N116" s="42"/>
      <c r="O116" s="71">
        <f t="shared" si="115"/>
      </c>
      <c r="P116" s="72"/>
      <c r="Q116" s="42"/>
      <c r="R116" s="71">
        <f t="shared" si="116"/>
      </c>
      <c r="S116" s="72"/>
      <c r="T116" s="42"/>
      <c r="U116" s="71">
        <f t="shared" si="117"/>
      </c>
      <c r="V116" s="72"/>
      <c r="W116" s="42"/>
      <c r="X116" s="71">
        <f t="shared" si="130"/>
      </c>
      <c r="Y116" s="72"/>
      <c r="Z116" s="42"/>
      <c r="AA116" s="71">
        <f t="shared" si="118"/>
      </c>
      <c r="AB116" s="72"/>
      <c r="AC116" s="42"/>
      <c r="AD116" s="71"/>
      <c r="AE116" s="72"/>
      <c r="AF116" s="42"/>
      <c r="AG116" s="71">
        <f t="shared" si="120"/>
      </c>
      <c r="AH116" s="72"/>
      <c r="AI116" s="42"/>
      <c r="AJ116" s="71">
        <f t="shared" si="121"/>
      </c>
      <c r="AK116" s="72"/>
      <c r="AL116" s="42"/>
      <c r="AM116" s="71">
        <f t="shared" si="122"/>
      </c>
      <c r="AN116" s="72"/>
      <c r="AO116" s="71"/>
      <c r="AP116" s="43">
        <f t="shared" si="123"/>
      </c>
      <c r="AQ116" s="71"/>
      <c r="AR116" s="42">
        <f t="shared" si="131"/>
        <v>0</v>
      </c>
      <c r="AS116" s="71" t="str">
        <f t="shared" si="124"/>
        <v>-</v>
      </c>
      <c r="AT116" s="72">
        <f t="shared" si="128"/>
        <v>0</v>
      </c>
      <c r="AV116" t="e">
        <f t="shared" si="125"/>
        <v>#N/A</v>
      </c>
      <c r="AW116" t="e">
        <f t="shared" si="129"/>
        <v>#N/A</v>
      </c>
    </row>
    <row r="117" spans="1:49" ht="15">
      <c r="A117" s="23">
        <f>'64_16 kaavio'!B110</f>
      </c>
      <c r="B117" s="23" t="e">
        <f>VLOOKUP(A117,Ilmoittautuminen!$B$3:$C$66,2,FALSE)</f>
        <v>#N/A</v>
      </c>
      <c r="C117" s="26">
        <f>'64_16 kaavio'!C110</f>
        <v>0</v>
      </c>
      <c r="D117" s="27" t="s">
        <v>18</v>
      </c>
      <c r="E117" s="26">
        <f>'64_16 kaavio'!C112</f>
        <v>0</v>
      </c>
      <c r="F117" s="23">
        <f>'64_16 kaavio'!B112</f>
      </c>
      <c r="G117" s="23" t="e">
        <f>VLOOKUP(F117,Ilmoittautuminen!$B$3:$C$66,2,FALSE)</f>
        <v>#N/A</v>
      </c>
      <c r="H117" s="38">
        <f t="shared" si="126"/>
        <v>0</v>
      </c>
      <c r="I117" s="64" t="s">
        <v>18</v>
      </c>
      <c r="J117" s="63">
        <f t="shared" si="127"/>
        <v>0</v>
      </c>
      <c r="K117" s="70"/>
      <c r="L117" s="71">
        <f t="shared" si="114"/>
      </c>
      <c r="M117" s="72"/>
      <c r="N117" s="42"/>
      <c r="O117" s="71">
        <f t="shared" si="115"/>
      </c>
      <c r="P117" s="72"/>
      <c r="Q117" s="42"/>
      <c r="R117" s="71">
        <f t="shared" si="116"/>
      </c>
      <c r="S117" s="72"/>
      <c r="T117" s="42"/>
      <c r="U117" s="71">
        <f t="shared" si="117"/>
      </c>
      <c r="V117" s="72"/>
      <c r="W117" s="42"/>
      <c r="X117" s="71">
        <f t="shared" si="130"/>
      </c>
      <c r="Y117" s="72"/>
      <c r="Z117" s="42"/>
      <c r="AA117" s="71">
        <f t="shared" si="118"/>
      </c>
      <c r="AB117" s="72"/>
      <c r="AC117" s="42"/>
      <c r="AD117" s="71">
        <f t="shared" si="119"/>
      </c>
      <c r="AE117" s="72"/>
      <c r="AF117" s="42"/>
      <c r="AG117" s="71">
        <f t="shared" si="120"/>
      </c>
      <c r="AH117" s="72"/>
      <c r="AI117" s="42"/>
      <c r="AJ117" s="71">
        <f t="shared" si="121"/>
      </c>
      <c r="AK117" s="72"/>
      <c r="AL117" s="42"/>
      <c r="AM117" s="71">
        <f t="shared" si="122"/>
      </c>
      <c r="AN117" s="72"/>
      <c r="AO117" s="71"/>
      <c r="AP117" s="43">
        <f t="shared" si="123"/>
      </c>
      <c r="AQ117" s="71"/>
      <c r="AR117" s="42">
        <f t="shared" si="131"/>
        <v>0</v>
      </c>
      <c r="AS117" s="71" t="str">
        <f t="shared" si="124"/>
        <v>-</v>
      </c>
      <c r="AT117" s="72">
        <f t="shared" si="128"/>
        <v>0</v>
      </c>
      <c r="AV117" t="e">
        <f t="shared" si="125"/>
        <v>#N/A</v>
      </c>
      <c r="AW117" t="e">
        <f t="shared" si="129"/>
        <v>#N/A</v>
      </c>
    </row>
    <row r="118" spans="1:49" ht="15">
      <c r="A118" s="23">
        <f>'64_16 kaavio'!B134</f>
      </c>
      <c r="B118" s="23" t="e">
        <f>VLOOKUP(A118,Ilmoittautuminen!$B$3:$C$66,2,FALSE)</f>
        <v>#N/A</v>
      </c>
      <c r="C118" s="26">
        <f>'64_16 kaavio'!C134</f>
        <v>0</v>
      </c>
      <c r="D118" s="27" t="s">
        <v>18</v>
      </c>
      <c r="E118" s="26">
        <f>'64_16 kaavio'!C136</f>
        <v>0</v>
      </c>
      <c r="F118" s="23">
        <f>'64_16 kaavio'!B136</f>
      </c>
      <c r="G118" s="23" t="e">
        <f>VLOOKUP(F118,Ilmoittautuminen!$B$3:$C$66,2,FALSE)</f>
        <v>#N/A</v>
      </c>
      <c r="H118" s="38">
        <f t="shared" si="126"/>
        <v>0</v>
      </c>
      <c r="I118" s="64" t="s">
        <v>18</v>
      </c>
      <c r="J118" s="63">
        <f t="shared" si="127"/>
        <v>0</v>
      </c>
      <c r="K118" s="70"/>
      <c r="L118" s="71">
        <f t="shared" si="114"/>
      </c>
      <c r="M118" s="72"/>
      <c r="N118" s="42"/>
      <c r="O118" s="71">
        <f t="shared" si="115"/>
      </c>
      <c r="P118" s="72"/>
      <c r="Q118" s="42"/>
      <c r="R118" s="71">
        <f t="shared" si="116"/>
      </c>
      <c r="S118" s="72"/>
      <c r="T118" s="42"/>
      <c r="U118" s="71">
        <f t="shared" si="117"/>
      </c>
      <c r="V118" s="72"/>
      <c r="W118" s="42"/>
      <c r="X118" s="71">
        <f t="shared" si="130"/>
      </c>
      <c r="Y118" s="72"/>
      <c r="Z118" s="42"/>
      <c r="AA118" s="71">
        <f t="shared" si="118"/>
      </c>
      <c r="AB118" s="72"/>
      <c r="AC118" s="42"/>
      <c r="AD118" s="71">
        <f>IF(ISNUMBER(AC118),"-","")</f>
      </c>
      <c r="AE118" s="72"/>
      <c r="AF118" s="42"/>
      <c r="AG118" s="71">
        <f t="shared" si="120"/>
      </c>
      <c r="AH118" s="72"/>
      <c r="AI118" s="42"/>
      <c r="AJ118" s="71">
        <f t="shared" si="121"/>
      </c>
      <c r="AK118" s="72"/>
      <c r="AL118" s="42"/>
      <c r="AM118" s="71">
        <f t="shared" si="122"/>
      </c>
      <c r="AN118" s="72"/>
      <c r="AO118" s="71"/>
      <c r="AP118" s="43">
        <f t="shared" si="123"/>
      </c>
      <c r="AQ118" s="71"/>
      <c r="AR118" s="42">
        <f t="shared" si="131"/>
        <v>0</v>
      </c>
      <c r="AS118" s="71" t="str">
        <f t="shared" si="124"/>
        <v>-</v>
      </c>
      <c r="AT118" s="72">
        <f t="shared" si="128"/>
        <v>0</v>
      </c>
      <c r="AV118" t="e">
        <f t="shared" si="125"/>
        <v>#N/A</v>
      </c>
      <c r="AW118" t="e">
        <f t="shared" si="129"/>
        <v>#N/A</v>
      </c>
    </row>
    <row r="119" spans="1:49" ht="15">
      <c r="A119" s="23">
        <f>'64_16 kaavio'!B158</f>
      </c>
      <c r="B119" s="23" t="e">
        <f>VLOOKUP(A119,Ilmoittautuminen!$B$3:$C$66,2,FALSE)</f>
        <v>#N/A</v>
      </c>
      <c r="C119" s="26">
        <f>'64_16 kaavio'!C158</f>
        <v>0</v>
      </c>
      <c r="D119" s="27" t="s">
        <v>18</v>
      </c>
      <c r="E119" s="26">
        <f>'64_16 kaavio'!C160</f>
        <v>0</v>
      </c>
      <c r="F119" s="23">
        <f>'64_16 kaavio'!B160</f>
      </c>
      <c r="G119" s="23" t="e">
        <f>VLOOKUP(F119,Ilmoittautuminen!$B$3:$C$66,2,FALSE)</f>
        <v>#N/A</v>
      </c>
      <c r="H119" s="38">
        <f t="shared" si="126"/>
        <v>0</v>
      </c>
      <c r="I119" s="64" t="s">
        <v>18</v>
      </c>
      <c r="J119" s="63">
        <f t="shared" si="127"/>
        <v>0</v>
      </c>
      <c r="K119" s="70"/>
      <c r="L119" s="71">
        <f t="shared" si="114"/>
      </c>
      <c r="M119" s="72"/>
      <c r="N119" s="42"/>
      <c r="O119" s="71">
        <f t="shared" si="115"/>
      </c>
      <c r="P119" s="72"/>
      <c r="Q119" s="42"/>
      <c r="R119" s="71">
        <f t="shared" si="116"/>
      </c>
      <c r="S119" s="72"/>
      <c r="T119" s="42"/>
      <c r="U119" s="71">
        <f t="shared" si="117"/>
      </c>
      <c r="V119" s="72"/>
      <c r="W119" s="42"/>
      <c r="X119" s="71">
        <f t="shared" si="130"/>
      </c>
      <c r="Y119" s="72"/>
      <c r="Z119" s="42"/>
      <c r="AA119" s="71">
        <f t="shared" si="118"/>
      </c>
      <c r="AB119" s="72"/>
      <c r="AC119" s="42"/>
      <c r="AD119" s="71">
        <f t="shared" si="119"/>
      </c>
      <c r="AE119" s="72"/>
      <c r="AF119" s="42"/>
      <c r="AG119" s="71">
        <f t="shared" si="120"/>
      </c>
      <c r="AH119" s="72"/>
      <c r="AI119" s="42"/>
      <c r="AJ119" s="71">
        <f t="shared" si="121"/>
      </c>
      <c r="AK119" s="72"/>
      <c r="AL119" s="42"/>
      <c r="AM119" s="71">
        <f t="shared" si="122"/>
      </c>
      <c r="AN119" s="72"/>
      <c r="AO119" s="71"/>
      <c r="AP119" s="43">
        <f t="shared" si="123"/>
      </c>
      <c r="AQ119" s="71"/>
      <c r="AR119" s="42">
        <f t="shared" si="131"/>
        <v>0</v>
      </c>
      <c r="AS119" s="71" t="str">
        <f t="shared" si="124"/>
        <v>-</v>
      </c>
      <c r="AT119" s="72">
        <f t="shared" si="128"/>
        <v>0</v>
      </c>
      <c r="AV119" t="e">
        <f t="shared" si="125"/>
        <v>#N/A</v>
      </c>
      <c r="AW119" t="e">
        <f t="shared" si="129"/>
        <v>#N/A</v>
      </c>
    </row>
    <row r="120" spans="1:49" ht="15">
      <c r="A120" s="23">
        <f>'64_16 kaavio'!B182</f>
      </c>
      <c r="B120" s="23" t="e">
        <f>VLOOKUP(A120,Ilmoittautuminen!$B$3:$C$66,2,FALSE)</f>
        <v>#N/A</v>
      </c>
      <c r="C120" s="26">
        <f>'64_16 kaavio'!C182</f>
        <v>0</v>
      </c>
      <c r="D120" s="27" t="s">
        <v>18</v>
      </c>
      <c r="E120" s="26">
        <f>'64_16 kaavio'!C184</f>
        <v>0</v>
      </c>
      <c r="F120" s="23">
        <f>'64_16 kaavio'!B184</f>
      </c>
      <c r="G120" s="23" t="e">
        <f>VLOOKUP(F120,Ilmoittautuminen!$B$3:$C$66,2,FALSE)</f>
        <v>#N/A</v>
      </c>
      <c r="H120" s="38">
        <f t="shared" si="126"/>
        <v>0</v>
      </c>
      <c r="I120" s="64" t="s">
        <v>18</v>
      </c>
      <c r="J120" s="63">
        <f t="shared" si="127"/>
        <v>0</v>
      </c>
      <c r="K120" s="70"/>
      <c r="L120" s="71">
        <f t="shared" si="114"/>
      </c>
      <c r="M120" s="72"/>
      <c r="N120" s="42"/>
      <c r="O120" s="71">
        <f t="shared" si="115"/>
      </c>
      <c r="P120" s="72"/>
      <c r="Q120" s="42"/>
      <c r="R120" s="71">
        <f t="shared" si="116"/>
      </c>
      <c r="S120" s="72"/>
      <c r="T120" s="42"/>
      <c r="U120" s="71">
        <f t="shared" si="117"/>
      </c>
      <c r="V120" s="72"/>
      <c r="W120" s="42"/>
      <c r="X120" s="71">
        <f t="shared" si="130"/>
      </c>
      <c r="Y120" s="72"/>
      <c r="Z120" s="42"/>
      <c r="AA120" s="71">
        <f t="shared" si="118"/>
      </c>
      <c r="AB120" s="72"/>
      <c r="AC120" s="42"/>
      <c r="AD120" s="71">
        <f>IF(ISNUMBER(AC120),"-","")</f>
      </c>
      <c r="AE120" s="72"/>
      <c r="AF120" s="42"/>
      <c r="AG120" s="71">
        <f t="shared" si="120"/>
      </c>
      <c r="AH120" s="72"/>
      <c r="AI120" s="42"/>
      <c r="AJ120" s="71">
        <f t="shared" si="121"/>
      </c>
      <c r="AK120" s="72"/>
      <c r="AL120" s="42"/>
      <c r="AM120" s="71">
        <f t="shared" si="122"/>
      </c>
      <c r="AN120" s="72"/>
      <c r="AO120" s="71"/>
      <c r="AP120" s="43">
        <f t="shared" si="123"/>
      </c>
      <c r="AQ120" s="71"/>
      <c r="AR120" s="42">
        <f t="shared" si="131"/>
        <v>0</v>
      </c>
      <c r="AS120" s="71" t="str">
        <f t="shared" si="124"/>
        <v>-</v>
      </c>
      <c r="AT120" s="72">
        <f t="shared" si="128"/>
        <v>0</v>
      </c>
      <c r="AV120" t="e">
        <f t="shared" si="125"/>
        <v>#N/A</v>
      </c>
      <c r="AW120" t="e">
        <f t="shared" si="129"/>
        <v>#N/A</v>
      </c>
    </row>
    <row r="121" ht="13.5" thickBot="1"/>
    <row r="122" spans="1:49" ht="16.5" thickBot="1">
      <c r="A122" s="19" t="s">
        <v>150</v>
      </c>
      <c r="H122" s="59" t="s">
        <v>16</v>
      </c>
      <c r="I122" s="60"/>
      <c r="J122" s="61"/>
      <c r="K122" s="168" t="s">
        <v>117</v>
      </c>
      <c r="L122" s="169"/>
      <c r="M122" s="169"/>
      <c r="N122" s="169" t="s">
        <v>118</v>
      </c>
      <c r="O122" s="169"/>
      <c r="P122" s="169"/>
      <c r="Q122" s="169" t="s">
        <v>119</v>
      </c>
      <c r="R122" s="169"/>
      <c r="S122" s="169"/>
      <c r="T122" s="169" t="s">
        <v>120</v>
      </c>
      <c r="U122" s="169"/>
      <c r="V122" s="169"/>
      <c r="W122" s="169" t="s">
        <v>121</v>
      </c>
      <c r="X122" s="169"/>
      <c r="Y122" s="169"/>
      <c r="Z122" s="169" t="s">
        <v>122</v>
      </c>
      <c r="AA122" s="169"/>
      <c r="AB122" s="169"/>
      <c r="AC122" s="169" t="s">
        <v>123</v>
      </c>
      <c r="AD122" s="169"/>
      <c r="AE122" s="169"/>
      <c r="AF122" s="169" t="s">
        <v>124</v>
      </c>
      <c r="AG122" s="169"/>
      <c r="AH122" s="169"/>
      <c r="AI122" s="169" t="s">
        <v>125</v>
      </c>
      <c r="AJ122" s="169"/>
      <c r="AK122" s="169"/>
      <c r="AL122" s="169" t="s">
        <v>126</v>
      </c>
      <c r="AM122" s="169"/>
      <c r="AN122" s="169"/>
      <c r="AO122" s="169" t="s">
        <v>127</v>
      </c>
      <c r="AP122" s="169"/>
      <c r="AQ122" s="169"/>
      <c r="AR122" s="169" t="s">
        <v>128</v>
      </c>
      <c r="AS122" s="169"/>
      <c r="AT122" s="169"/>
      <c r="AV122" t="str">
        <f>A122</f>
        <v>1/8 finaali</v>
      </c>
      <c r="AW122" t="str">
        <f>A122</f>
        <v>1/8 finaali</v>
      </c>
    </row>
    <row r="123" spans="1:49" ht="15">
      <c r="A123" s="23">
        <f>'64_16 kaavio'!B212</f>
      </c>
      <c r="B123" s="23" t="e">
        <f>VLOOKUP(A123,Ilmoittautuminen!$B$3:$C$66,2,FALSE)</f>
        <v>#N/A</v>
      </c>
      <c r="C123" s="26">
        <f>'64_16 kaavio'!C212</f>
        <v>0</v>
      </c>
      <c r="D123" s="27" t="s">
        <v>18</v>
      </c>
      <c r="E123" s="26">
        <f>'64_16 kaavio'!C214</f>
        <v>0</v>
      </c>
      <c r="F123" s="23">
        <f>'64_16 kaavio'!B214</f>
      </c>
      <c r="G123" s="23" t="e">
        <f>VLOOKUP(F123,Ilmoittautuminen!$B$3:$C$66,2,FALSE)</f>
        <v>#N/A</v>
      </c>
      <c r="H123" s="38">
        <f aca="true" t="shared" si="132" ref="H123:H130">IF(OR(A123="W.O.",F123="W.O."),0,COUNTIF(K123,8)+COUNTIF(N123,8)+COUNTIF(Q123,8)+COUNTIF(T123,8)+COUNTIF(W123,8)+COUNTIF(Z123,8)+COUNTIF(AC123,8)+COUNTIF(AF123,8)+COUNTIF(AI123,8)+COUNTIF(AL123,8)+COUNTIF(AO123,8))</f>
        <v>0</v>
      </c>
      <c r="I123" s="62" t="s">
        <v>18</v>
      </c>
      <c r="J123" s="63">
        <f aca="true" t="shared" si="133" ref="J123:J130">IF(OR(A123="W.O.",F123="W.O."),0,COUNTIF(M123,8)+COUNTIF(P123,8)+COUNTIF(S123,8)+COUNTIF(V123,8)+COUNTIF(Y123,8)+COUNTIF(AB123,8)+COUNTIF(AE123,8)+COUNTIF(AH123,8)+COUNTIF(AK123,8)+COUNTIF(AN123,8)+COUNTIF(AQ123,8))</f>
        <v>0</v>
      </c>
      <c r="K123" s="65"/>
      <c r="L123" s="66">
        <f aca="true" t="shared" si="134" ref="L123:L130">IF(ISNUMBER(K123),"-","")</f>
      </c>
      <c r="M123" s="67"/>
      <c r="N123" s="68"/>
      <c r="O123" s="66">
        <f aca="true" t="shared" si="135" ref="O123:O130">IF(ISNUMBER(N123),"-","")</f>
      </c>
      <c r="P123" s="67"/>
      <c r="Q123" s="68"/>
      <c r="R123" s="66">
        <f aca="true" t="shared" si="136" ref="R123:R130">IF(ISNUMBER(Q123),"-","")</f>
      </c>
      <c r="S123" s="67"/>
      <c r="T123" s="68"/>
      <c r="U123" s="66">
        <f aca="true" t="shared" si="137" ref="U123:U130">IF(ISNUMBER(T123),"-","")</f>
      </c>
      <c r="V123" s="67"/>
      <c r="W123" s="68"/>
      <c r="X123" s="66">
        <f aca="true" t="shared" si="138" ref="X123:X130">IF(ISNUMBER(W123),"-","")</f>
      </c>
      <c r="Y123" s="67"/>
      <c r="Z123" s="68"/>
      <c r="AA123" s="66">
        <f aca="true" t="shared" si="139" ref="AA123:AA130">IF(ISNUMBER(Z123),"-","")</f>
      </c>
      <c r="AB123" s="67"/>
      <c r="AC123" s="68"/>
      <c r="AD123" s="66">
        <f aca="true" t="shared" si="140" ref="AD123:AD130">IF(ISNUMBER(AC123),"-","")</f>
      </c>
      <c r="AE123" s="67"/>
      <c r="AF123" s="68"/>
      <c r="AG123" s="66">
        <f aca="true" t="shared" si="141" ref="AG123:AG130">IF(ISNUMBER(AF123),"-","")</f>
      </c>
      <c r="AH123" s="67"/>
      <c r="AI123" s="68"/>
      <c r="AJ123" s="66">
        <f aca="true" t="shared" si="142" ref="AJ123:AJ130">IF(ISNUMBER(AI123),"-","")</f>
      </c>
      <c r="AK123" s="67"/>
      <c r="AL123" s="68"/>
      <c r="AM123" s="66">
        <f aca="true" t="shared" si="143" ref="AM123:AM130">IF(ISNUMBER(AL123),"-","")</f>
      </c>
      <c r="AN123" s="67"/>
      <c r="AO123" s="66"/>
      <c r="AP123" s="69">
        <f aca="true" t="shared" si="144" ref="AP123:AP130">IF(ISNUMBER(AO123),"-","")</f>
      </c>
      <c r="AQ123" s="66"/>
      <c r="AR123" s="68">
        <f aca="true" t="shared" si="145" ref="AR123:AR130">SUM(K123+N123+Q123+T123+W123+Z123+AC123+AF123+AI123+AL123+AO123)</f>
        <v>0</v>
      </c>
      <c r="AS123" s="66" t="str">
        <f aca="true" t="shared" si="146" ref="AS123:AS130">IF(ISNUMBER(AR123),"-","")</f>
        <v>-</v>
      </c>
      <c r="AT123" s="67">
        <f>(M123+P123+S123+V123+Y123+AB123+AE123+AH123+AK123+AN123+AQ123)</f>
        <v>0</v>
      </c>
      <c r="AV123" t="e">
        <f aca="true" t="shared" si="147" ref="AV123:AV130">CONCATENATE(A123," ",B123," - ",F123," ",G123,"  (",C123,"-",E123,") ",K123,L123,M123,"  ",N123,O123,P123,"  ",Q123,R123,S123,"  ",T123,U123,V123,"  ",W123,X123)</f>
        <v>#N/A</v>
      </c>
      <c r="AW123" t="e">
        <f aca="true" t="shared" si="148" ref="AW123:AW130">CONCATENATE(AV123,Y123,"  ",Z123,AA123,AB123,"  ",AC123,AD123,AE123,"  ",AF123,AG123,AH123,"  ",AI123,AJ123,AK123,"  ",AL123,AM123,AN123,"  ",AO123,AP123,AQ123,"; ",AR123,"-",AT123)</f>
        <v>#N/A</v>
      </c>
    </row>
    <row r="124" spans="1:49" ht="15">
      <c r="A124" s="23">
        <f>'64_16 kaavio'!B220</f>
      </c>
      <c r="B124" s="23" t="e">
        <f>VLOOKUP(A124,Ilmoittautuminen!$B$3:$C$66,2,FALSE)</f>
        <v>#N/A</v>
      </c>
      <c r="C124" s="26">
        <f>'64_16 kaavio'!C220</f>
        <v>0</v>
      </c>
      <c r="D124" s="27" t="s">
        <v>18</v>
      </c>
      <c r="E124" s="26">
        <f>'64_16 kaavio'!C222</f>
        <v>0</v>
      </c>
      <c r="F124" s="23">
        <f>'64_16 kaavio'!B222</f>
      </c>
      <c r="G124" s="23" t="e">
        <f>VLOOKUP(F124,Ilmoittautuminen!$B$3:$C$66,2,FALSE)</f>
        <v>#N/A</v>
      </c>
      <c r="H124" s="38">
        <f t="shared" si="132"/>
        <v>0</v>
      </c>
      <c r="I124" s="64" t="s">
        <v>18</v>
      </c>
      <c r="J124" s="63">
        <f t="shared" si="133"/>
        <v>0</v>
      </c>
      <c r="K124" s="70"/>
      <c r="L124" s="71">
        <f t="shared" si="134"/>
      </c>
      <c r="M124" s="72"/>
      <c r="N124" s="42"/>
      <c r="O124" s="71">
        <f t="shared" si="135"/>
      </c>
      <c r="P124" s="72"/>
      <c r="Q124" s="42"/>
      <c r="R124" s="71">
        <f t="shared" si="136"/>
      </c>
      <c r="S124" s="72"/>
      <c r="T124" s="42"/>
      <c r="U124" s="71">
        <f t="shared" si="137"/>
      </c>
      <c r="V124" s="72"/>
      <c r="W124" s="42"/>
      <c r="X124" s="71">
        <f t="shared" si="138"/>
      </c>
      <c r="Y124" s="72"/>
      <c r="Z124" s="42"/>
      <c r="AA124" s="71">
        <f t="shared" si="139"/>
      </c>
      <c r="AB124" s="72"/>
      <c r="AC124" s="42"/>
      <c r="AD124" s="71">
        <f t="shared" si="140"/>
      </c>
      <c r="AE124" s="72"/>
      <c r="AF124" s="42"/>
      <c r="AG124" s="71">
        <f t="shared" si="141"/>
      </c>
      <c r="AH124" s="72"/>
      <c r="AI124" s="42"/>
      <c r="AJ124" s="71">
        <f t="shared" si="142"/>
      </c>
      <c r="AK124" s="72"/>
      <c r="AL124" s="42"/>
      <c r="AM124" s="71">
        <f t="shared" si="143"/>
      </c>
      <c r="AN124" s="72"/>
      <c r="AO124" s="71"/>
      <c r="AP124" s="43">
        <f t="shared" si="144"/>
      </c>
      <c r="AQ124" s="71"/>
      <c r="AR124" s="42">
        <f t="shared" si="145"/>
        <v>0</v>
      </c>
      <c r="AS124" s="71" t="str">
        <f t="shared" si="146"/>
        <v>-</v>
      </c>
      <c r="AT124" s="72">
        <f>SUM(M124+P124+S124+V124+Y124+AB124+AE124+AH124+AK124+AN124+AQ124)</f>
        <v>0</v>
      </c>
      <c r="AV124" t="e">
        <f t="shared" si="147"/>
        <v>#N/A</v>
      </c>
      <c r="AW124" t="e">
        <f t="shared" si="148"/>
        <v>#N/A</v>
      </c>
    </row>
    <row r="125" spans="1:49" ht="15">
      <c r="A125" s="23">
        <f>'64_16 kaavio'!B228</f>
      </c>
      <c r="B125" s="23" t="e">
        <f>VLOOKUP(A125,Ilmoittautuminen!$B$3:$C$66,2,FALSE)</f>
        <v>#N/A</v>
      </c>
      <c r="C125" s="26">
        <f>'64_16 kaavio'!C228</f>
        <v>0</v>
      </c>
      <c r="D125" s="27" t="s">
        <v>18</v>
      </c>
      <c r="E125" s="26">
        <f>'64_16 kaavio'!C230</f>
        <v>0</v>
      </c>
      <c r="F125" s="23">
        <f>'64_16 kaavio'!B230</f>
      </c>
      <c r="G125" s="23" t="e">
        <f>VLOOKUP(F125,Ilmoittautuminen!$B$3:$C$66,2,FALSE)</f>
        <v>#N/A</v>
      </c>
      <c r="H125" s="38">
        <f t="shared" si="132"/>
        <v>0</v>
      </c>
      <c r="I125" s="64" t="s">
        <v>18</v>
      </c>
      <c r="J125" s="63">
        <f t="shared" si="133"/>
        <v>0</v>
      </c>
      <c r="K125" s="70"/>
      <c r="L125" s="71">
        <f t="shared" si="134"/>
      </c>
      <c r="M125" s="72"/>
      <c r="N125" s="42"/>
      <c r="O125" s="71">
        <f t="shared" si="135"/>
      </c>
      <c r="P125" s="72"/>
      <c r="Q125" s="42"/>
      <c r="R125" s="71">
        <f t="shared" si="136"/>
      </c>
      <c r="S125" s="72"/>
      <c r="T125" s="42"/>
      <c r="U125" s="71">
        <f t="shared" si="137"/>
      </c>
      <c r="V125" s="72"/>
      <c r="W125" s="42"/>
      <c r="X125" s="71">
        <f t="shared" si="138"/>
      </c>
      <c r="Y125" s="72"/>
      <c r="Z125" s="42"/>
      <c r="AA125" s="71">
        <f t="shared" si="139"/>
      </c>
      <c r="AB125" s="72"/>
      <c r="AC125" s="42"/>
      <c r="AD125" s="71">
        <f t="shared" si="140"/>
      </c>
      <c r="AE125" s="72"/>
      <c r="AF125" s="42"/>
      <c r="AG125" s="71">
        <f t="shared" si="141"/>
      </c>
      <c r="AH125" s="72"/>
      <c r="AI125" s="42"/>
      <c r="AJ125" s="71">
        <f t="shared" si="142"/>
      </c>
      <c r="AK125" s="72"/>
      <c r="AL125" s="42"/>
      <c r="AM125" s="71">
        <f t="shared" si="143"/>
      </c>
      <c r="AN125" s="72"/>
      <c r="AO125" s="71"/>
      <c r="AP125" s="43">
        <f t="shared" si="144"/>
      </c>
      <c r="AQ125" s="71"/>
      <c r="AR125" s="42">
        <f t="shared" si="145"/>
        <v>0</v>
      </c>
      <c r="AS125" s="71" t="str">
        <f t="shared" si="146"/>
        <v>-</v>
      </c>
      <c r="AT125" s="72">
        <f>SUM(M125+P125+S125+V125+Y125+AB125+AE125+AH125+AK125+AN125+AQ125)</f>
        <v>0</v>
      </c>
      <c r="AV125" t="e">
        <f t="shared" si="147"/>
        <v>#N/A</v>
      </c>
      <c r="AW125" t="e">
        <f t="shared" si="148"/>
        <v>#N/A</v>
      </c>
    </row>
    <row r="126" spans="1:49" ht="15">
      <c r="A126" s="23">
        <f>'64_16 kaavio'!B236</f>
      </c>
      <c r="B126" s="23" t="e">
        <f>VLOOKUP(A126,Ilmoittautuminen!$B$3:$C$66,2,FALSE)</f>
        <v>#N/A</v>
      </c>
      <c r="C126" s="26">
        <f>'64_16 kaavio'!C236</f>
        <v>0</v>
      </c>
      <c r="D126" s="27" t="s">
        <v>18</v>
      </c>
      <c r="E126" s="26">
        <f>'64_16 kaavio'!C238</f>
        <v>0</v>
      </c>
      <c r="F126" s="23">
        <f>'64_16 kaavio'!B238</f>
      </c>
      <c r="G126" s="23" t="e">
        <f>VLOOKUP(F126,Ilmoittautuminen!$B$3:$C$66,2,FALSE)</f>
        <v>#N/A</v>
      </c>
      <c r="H126" s="38">
        <f t="shared" si="132"/>
        <v>0</v>
      </c>
      <c r="I126" s="64" t="s">
        <v>18</v>
      </c>
      <c r="J126" s="63">
        <f t="shared" si="133"/>
        <v>0</v>
      </c>
      <c r="K126" s="70"/>
      <c r="L126" s="71">
        <f t="shared" si="134"/>
      </c>
      <c r="M126" s="72"/>
      <c r="N126" s="42"/>
      <c r="O126" s="71">
        <f t="shared" si="135"/>
      </c>
      <c r="P126" s="72"/>
      <c r="Q126" s="42"/>
      <c r="R126" s="71">
        <f t="shared" si="136"/>
      </c>
      <c r="S126" s="72"/>
      <c r="T126" s="42"/>
      <c r="U126" s="71">
        <f t="shared" si="137"/>
      </c>
      <c r="V126" s="72"/>
      <c r="W126" s="42"/>
      <c r="X126" s="71">
        <f t="shared" si="138"/>
      </c>
      <c r="Y126" s="72"/>
      <c r="Z126" s="42"/>
      <c r="AA126" s="71">
        <f t="shared" si="139"/>
      </c>
      <c r="AB126" s="72"/>
      <c r="AC126" s="42"/>
      <c r="AD126" s="71">
        <f t="shared" si="140"/>
      </c>
      <c r="AE126" s="72"/>
      <c r="AF126" s="42"/>
      <c r="AG126" s="71">
        <f t="shared" si="141"/>
      </c>
      <c r="AH126" s="72"/>
      <c r="AI126" s="42"/>
      <c r="AJ126" s="71">
        <f t="shared" si="142"/>
      </c>
      <c r="AK126" s="72"/>
      <c r="AL126" s="42"/>
      <c r="AM126" s="71">
        <f t="shared" si="143"/>
      </c>
      <c r="AN126" s="72"/>
      <c r="AO126" s="71"/>
      <c r="AP126" s="43">
        <f t="shared" si="144"/>
      </c>
      <c r="AQ126" s="71"/>
      <c r="AR126" s="42">
        <f t="shared" si="145"/>
        <v>0</v>
      </c>
      <c r="AS126" s="71" t="str">
        <f t="shared" si="146"/>
        <v>-</v>
      </c>
      <c r="AT126" s="72">
        <f>SUM(M126+P126+S126+V126+Y126+AB126+AE126+AH126+AK126+AN126+AQ126)</f>
        <v>0</v>
      </c>
      <c r="AV126" t="e">
        <f t="shared" si="147"/>
        <v>#N/A</v>
      </c>
      <c r="AW126" t="e">
        <f t="shared" si="148"/>
        <v>#N/A</v>
      </c>
    </row>
    <row r="127" spans="1:49" ht="15">
      <c r="A127" s="23">
        <f>'64_16 kaavio'!B244</f>
      </c>
      <c r="B127" s="23" t="e">
        <f>VLOOKUP(A127,Ilmoittautuminen!$B$3:$C$66,2,FALSE)</f>
        <v>#N/A</v>
      </c>
      <c r="C127" s="26">
        <f>'64_16 kaavio'!C244</f>
        <v>0</v>
      </c>
      <c r="D127" s="27" t="s">
        <v>18</v>
      </c>
      <c r="E127" s="26">
        <f>'64_16 kaavio'!C246</f>
        <v>0</v>
      </c>
      <c r="F127" s="23">
        <f>'64_16 kaavio'!B246</f>
      </c>
      <c r="G127" s="23" t="e">
        <f>VLOOKUP(F127,Ilmoittautuminen!$B$3:$C$66,2,FALSE)</f>
        <v>#N/A</v>
      </c>
      <c r="H127" s="38">
        <f t="shared" si="132"/>
        <v>0</v>
      </c>
      <c r="I127" s="64" t="s">
        <v>18</v>
      </c>
      <c r="J127" s="63">
        <f t="shared" si="133"/>
        <v>0</v>
      </c>
      <c r="K127" s="70"/>
      <c r="L127" s="71">
        <f t="shared" si="134"/>
      </c>
      <c r="M127" s="72"/>
      <c r="N127" s="42"/>
      <c r="O127" s="71">
        <f t="shared" si="135"/>
      </c>
      <c r="P127" s="72"/>
      <c r="Q127" s="42"/>
      <c r="R127" s="71">
        <f t="shared" si="136"/>
      </c>
      <c r="S127" s="72"/>
      <c r="T127" s="42"/>
      <c r="U127" s="71">
        <f t="shared" si="137"/>
      </c>
      <c r="V127" s="72"/>
      <c r="W127" s="42"/>
      <c r="X127" s="71">
        <f t="shared" si="138"/>
      </c>
      <c r="Y127" s="72"/>
      <c r="Z127" s="42"/>
      <c r="AA127" s="71">
        <f t="shared" si="139"/>
      </c>
      <c r="AB127" s="72"/>
      <c r="AC127" s="42"/>
      <c r="AD127" s="71">
        <f t="shared" si="140"/>
      </c>
      <c r="AE127" s="72"/>
      <c r="AF127" s="42"/>
      <c r="AG127" s="71">
        <f t="shared" si="141"/>
      </c>
      <c r="AH127" s="72"/>
      <c r="AI127" s="42"/>
      <c r="AJ127" s="71">
        <f t="shared" si="142"/>
      </c>
      <c r="AK127" s="72"/>
      <c r="AL127" s="42"/>
      <c r="AM127" s="71">
        <f t="shared" si="143"/>
      </c>
      <c r="AN127" s="72"/>
      <c r="AO127" s="71"/>
      <c r="AP127" s="43">
        <f t="shared" si="144"/>
      </c>
      <c r="AQ127" s="71"/>
      <c r="AR127" s="42">
        <f t="shared" si="145"/>
        <v>0</v>
      </c>
      <c r="AS127" s="71" t="str">
        <f t="shared" si="146"/>
        <v>-</v>
      </c>
      <c r="AT127" s="72">
        <f>(M127+P127+S127+V127+Y127+AB127+AE127+AH127+AK127+AN127+AQ127)</f>
        <v>0</v>
      </c>
      <c r="AV127" t="e">
        <f t="shared" si="147"/>
        <v>#N/A</v>
      </c>
      <c r="AW127" t="e">
        <f t="shared" si="148"/>
        <v>#N/A</v>
      </c>
    </row>
    <row r="128" spans="1:49" ht="15">
      <c r="A128" s="23">
        <f>'64_16 kaavio'!B252</f>
      </c>
      <c r="B128" s="23" t="e">
        <f>VLOOKUP(A128,Ilmoittautuminen!$B$3:$C$66,2,FALSE)</f>
        <v>#N/A</v>
      </c>
      <c r="C128" s="26">
        <f>'64_16 kaavio'!C252</f>
        <v>0</v>
      </c>
      <c r="D128" s="27" t="s">
        <v>18</v>
      </c>
      <c r="E128" s="26">
        <f>'64_16 kaavio'!C254</f>
        <v>0</v>
      </c>
      <c r="F128" s="23">
        <f>'64_16 kaavio'!B254</f>
      </c>
      <c r="G128" s="23" t="e">
        <f>VLOOKUP(F128,Ilmoittautuminen!$B$3:$C$66,2,FALSE)</f>
        <v>#N/A</v>
      </c>
      <c r="H128" s="38">
        <f t="shared" si="132"/>
        <v>0</v>
      </c>
      <c r="I128" s="64" t="s">
        <v>18</v>
      </c>
      <c r="J128" s="63">
        <f t="shared" si="133"/>
        <v>0</v>
      </c>
      <c r="K128" s="70"/>
      <c r="L128" s="71">
        <f t="shared" si="134"/>
      </c>
      <c r="M128" s="72"/>
      <c r="N128" s="42"/>
      <c r="O128" s="71">
        <f t="shared" si="135"/>
      </c>
      <c r="P128" s="72"/>
      <c r="Q128" s="42"/>
      <c r="R128" s="71">
        <f t="shared" si="136"/>
      </c>
      <c r="S128" s="72"/>
      <c r="T128" s="42"/>
      <c r="U128" s="71">
        <f t="shared" si="137"/>
      </c>
      <c r="V128" s="72"/>
      <c r="W128" s="42"/>
      <c r="X128" s="71">
        <f t="shared" si="138"/>
      </c>
      <c r="Y128" s="72"/>
      <c r="Z128" s="42"/>
      <c r="AA128" s="71">
        <f t="shared" si="139"/>
      </c>
      <c r="AB128" s="72"/>
      <c r="AC128" s="42"/>
      <c r="AD128" s="71">
        <f t="shared" si="140"/>
      </c>
      <c r="AE128" s="72"/>
      <c r="AF128" s="42"/>
      <c r="AG128" s="71">
        <f t="shared" si="141"/>
      </c>
      <c r="AH128" s="72"/>
      <c r="AI128" s="42"/>
      <c r="AJ128" s="71">
        <f t="shared" si="142"/>
      </c>
      <c r="AK128" s="72"/>
      <c r="AL128" s="42"/>
      <c r="AM128" s="71">
        <f t="shared" si="143"/>
      </c>
      <c r="AN128" s="72"/>
      <c r="AO128" s="71"/>
      <c r="AP128" s="43">
        <f t="shared" si="144"/>
      </c>
      <c r="AQ128" s="71"/>
      <c r="AR128" s="42">
        <f t="shared" si="145"/>
        <v>0</v>
      </c>
      <c r="AS128" s="71" t="str">
        <f t="shared" si="146"/>
        <v>-</v>
      </c>
      <c r="AT128" s="72">
        <f>SUM(M128+P128+S128+V128+Y128+AB128+AE128+AH128+AK128+AN128+AQ128)</f>
        <v>0</v>
      </c>
      <c r="AV128" t="e">
        <f t="shared" si="147"/>
        <v>#N/A</v>
      </c>
      <c r="AW128" t="e">
        <f t="shared" si="148"/>
        <v>#N/A</v>
      </c>
    </row>
    <row r="129" spans="1:49" ht="15">
      <c r="A129" s="23">
        <f>'64_16 kaavio'!B260</f>
      </c>
      <c r="B129" s="23" t="e">
        <f>VLOOKUP(A129,Ilmoittautuminen!$B$3:$C$66,2,FALSE)</f>
        <v>#N/A</v>
      </c>
      <c r="C129" s="26">
        <f>'64_16 kaavio'!C260</f>
        <v>0</v>
      </c>
      <c r="D129" s="27" t="s">
        <v>18</v>
      </c>
      <c r="E129" s="26">
        <f>'64_16 kaavio'!C262</f>
        <v>0</v>
      </c>
      <c r="F129" s="23">
        <f>'64_16 kaavio'!B262</f>
      </c>
      <c r="G129" s="23" t="e">
        <f>VLOOKUP(F129,Ilmoittautuminen!$B$3:$C$66,2,FALSE)</f>
        <v>#N/A</v>
      </c>
      <c r="H129" s="38">
        <f t="shared" si="132"/>
        <v>0</v>
      </c>
      <c r="I129" s="64" t="s">
        <v>18</v>
      </c>
      <c r="J129" s="63">
        <f t="shared" si="133"/>
        <v>0</v>
      </c>
      <c r="K129" s="70"/>
      <c r="L129" s="71">
        <f t="shared" si="134"/>
      </c>
      <c r="M129" s="72"/>
      <c r="N129" s="42"/>
      <c r="O129" s="71">
        <f t="shared" si="135"/>
      </c>
      <c r="P129" s="72"/>
      <c r="Q129" s="42"/>
      <c r="R129" s="71">
        <f t="shared" si="136"/>
      </c>
      <c r="S129" s="72"/>
      <c r="T129" s="42"/>
      <c r="U129" s="71">
        <f t="shared" si="137"/>
      </c>
      <c r="V129" s="72"/>
      <c r="W129" s="42"/>
      <c r="X129" s="71">
        <f t="shared" si="138"/>
      </c>
      <c r="Y129" s="72"/>
      <c r="Z129" s="42"/>
      <c r="AA129" s="71">
        <f t="shared" si="139"/>
      </c>
      <c r="AB129" s="72"/>
      <c r="AC129" s="42"/>
      <c r="AD129" s="71">
        <f t="shared" si="140"/>
      </c>
      <c r="AE129" s="72"/>
      <c r="AF129" s="42"/>
      <c r="AG129" s="71">
        <f t="shared" si="141"/>
      </c>
      <c r="AH129" s="72"/>
      <c r="AI129" s="42"/>
      <c r="AJ129" s="71">
        <f t="shared" si="142"/>
      </c>
      <c r="AK129" s="72"/>
      <c r="AL129" s="42"/>
      <c r="AM129" s="71">
        <f t="shared" si="143"/>
      </c>
      <c r="AN129" s="72"/>
      <c r="AO129" s="71"/>
      <c r="AP129" s="43">
        <f t="shared" si="144"/>
      </c>
      <c r="AQ129" s="71"/>
      <c r="AR129" s="42">
        <f t="shared" si="145"/>
        <v>0</v>
      </c>
      <c r="AS129" s="71" t="str">
        <f t="shared" si="146"/>
        <v>-</v>
      </c>
      <c r="AT129" s="72">
        <f>SUM(M129+P129+S129+V129+Y129+AB129+AE129+AH129+AK129+AN129+AQ129)</f>
        <v>0</v>
      </c>
      <c r="AV129" t="e">
        <f t="shared" si="147"/>
        <v>#N/A</v>
      </c>
      <c r="AW129" t="e">
        <f t="shared" si="148"/>
        <v>#N/A</v>
      </c>
    </row>
    <row r="130" spans="1:49" ht="15">
      <c r="A130" s="23">
        <f>'64_16 kaavio'!B268</f>
      </c>
      <c r="B130" s="23" t="e">
        <f>VLOOKUP(A130,Ilmoittautuminen!$B$3:$C$66,2,FALSE)</f>
        <v>#N/A</v>
      </c>
      <c r="C130" s="26">
        <f>'64_16 kaavio'!C268</f>
        <v>0</v>
      </c>
      <c r="D130" s="27" t="s">
        <v>18</v>
      </c>
      <c r="E130" s="26">
        <f>'64_16 kaavio'!C270</f>
        <v>0</v>
      </c>
      <c r="F130" s="23">
        <f>'64_16 kaavio'!B270</f>
      </c>
      <c r="G130" s="23" t="e">
        <f>VLOOKUP(F130,Ilmoittautuminen!$B$3:$C$66,2,FALSE)</f>
        <v>#N/A</v>
      </c>
      <c r="H130" s="38">
        <f t="shared" si="132"/>
        <v>0</v>
      </c>
      <c r="I130" s="64" t="s">
        <v>18</v>
      </c>
      <c r="J130" s="63">
        <f t="shared" si="133"/>
        <v>0</v>
      </c>
      <c r="K130" s="70"/>
      <c r="L130" s="71">
        <f t="shared" si="134"/>
      </c>
      <c r="M130" s="72"/>
      <c r="N130" s="42"/>
      <c r="O130" s="71">
        <f t="shared" si="135"/>
      </c>
      <c r="P130" s="72"/>
      <c r="Q130" s="42"/>
      <c r="R130" s="71">
        <f t="shared" si="136"/>
      </c>
      <c r="S130" s="72"/>
      <c r="T130" s="42"/>
      <c r="U130" s="71">
        <f t="shared" si="137"/>
      </c>
      <c r="V130" s="72"/>
      <c r="W130" s="42"/>
      <c r="X130" s="71">
        <f t="shared" si="138"/>
      </c>
      <c r="Y130" s="72"/>
      <c r="Z130" s="42"/>
      <c r="AA130" s="71">
        <f t="shared" si="139"/>
      </c>
      <c r="AB130" s="72"/>
      <c r="AC130" s="42"/>
      <c r="AD130" s="71">
        <f t="shared" si="140"/>
      </c>
      <c r="AE130" s="72"/>
      <c r="AF130" s="42"/>
      <c r="AG130" s="71">
        <f t="shared" si="141"/>
      </c>
      <c r="AH130" s="72"/>
      <c r="AI130" s="42"/>
      <c r="AJ130" s="71">
        <f t="shared" si="142"/>
      </c>
      <c r="AK130" s="72"/>
      <c r="AL130" s="42"/>
      <c r="AM130" s="71">
        <f t="shared" si="143"/>
      </c>
      <c r="AN130" s="72"/>
      <c r="AO130" s="71"/>
      <c r="AP130" s="43">
        <f t="shared" si="144"/>
      </c>
      <c r="AQ130" s="71"/>
      <c r="AR130" s="42">
        <f t="shared" si="145"/>
        <v>0</v>
      </c>
      <c r="AS130" s="71" t="str">
        <f t="shared" si="146"/>
        <v>-</v>
      </c>
      <c r="AT130" s="72">
        <f>SUM(M130+P130+S130+V130+Y130+AB130+AE130+AH130+AK130+AN130+AQ130)</f>
        <v>0</v>
      </c>
      <c r="AV130" t="e">
        <f t="shared" si="147"/>
        <v>#N/A</v>
      </c>
      <c r="AW130" t="e">
        <f t="shared" si="148"/>
        <v>#N/A</v>
      </c>
    </row>
    <row r="131" spans="2:7" ht="15.75" thickBot="1">
      <c r="B131" s="23"/>
      <c r="D131" s="27"/>
      <c r="G131" s="23"/>
    </row>
    <row r="132" spans="1:49" ht="16.5" thickBot="1">
      <c r="A132" s="19" t="s">
        <v>12</v>
      </c>
      <c r="H132" s="59" t="s">
        <v>16</v>
      </c>
      <c r="I132" s="60"/>
      <c r="J132" s="61"/>
      <c r="K132" s="168" t="s">
        <v>117</v>
      </c>
      <c r="L132" s="169"/>
      <c r="M132" s="169"/>
      <c r="N132" s="169" t="s">
        <v>118</v>
      </c>
      <c r="O132" s="169"/>
      <c r="P132" s="169"/>
      <c r="Q132" s="169" t="s">
        <v>119</v>
      </c>
      <c r="R132" s="169"/>
      <c r="S132" s="169"/>
      <c r="T132" s="169" t="s">
        <v>120</v>
      </c>
      <c r="U132" s="169"/>
      <c r="V132" s="169"/>
      <c r="W132" s="169" t="s">
        <v>121</v>
      </c>
      <c r="X132" s="169"/>
      <c r="Y132" s="169"/>
      <c r="Z132" s="169" t="s">
        <v>122</v>
      </c>
      <c r="AA132" s="169"/>
      <c r="AB132" s="169"/>
      <c r="AC132" s="169" t="s">
        <v>123</v>
      </c>
      <c r="AD132" s="169"/>
      <c r="AE132" s="169"/>
      <c r="AF132" s="169" t="s">
        <v>124</v>
      </c>
      <c r="AG132" s="169"/>
      <c r="AH132" s="169"/>
      <c r="AI132" s="169" t="s">
        <v>125</v>
      </c>
      <c r="AJ132" s="169"/>
      <c r="AK132" s="169"/>
      <c r="AL132" s="169" t="s">
        <v>126</v>
      </c>
      <c r="AM132" s="169"/>
      <c r="AN132" s="169"/>
      <c r="AO132" s="169" t="s">
        <v>127</v>
      </c>
      <c r="AP132" s="169"/>
      <c r="AQ132" s="169"/>
      <c r="AR132" s="169" t="s">
        <v>128</v>
      </c>
      <c r="AS132" s="169"/>
      <c r="AT132" s="169"/>
      <c r="AV132" t="str">
        <f>A132</f>
        <v>1/4 finaali </v>
      </c>
      <c r="AW132" t="str">
        <f>A132</f>
        <v>1/4 finaali </v>
      </c>
    </row>
    <row r="133" spans="1:49" ht="15">
      <c r="A133" s="23">
        <f>'64_16 kaavio'!F244</f>
      </c>
      <c r="B133" s="23" t="e">
        <f>VLOOKUP(A133,Ilmoittautuminen!$B$3:$C$66,2,FALSE)</f>
        <v>#N/A</v>
      </c>
      <c r="C133" s="26">
        <f>'64_16 kaavio'!G244</f>
        <v>0</v>
      </c>
      <c r="D133" s="27" t="s">
        <v>18</v>
      </c>
      <c r="E133" s="26">
        <f>'64_16 kaavio'!G246</f>
        <v>0</v>
      </c>
      <c r="F133" s="23">
        <f>'64_16 kaavio'!F246</f>
      </c>
      <c r="G133" s="23" t="e">
        <f>VLOOKUP(F133,Ilmoittautuminen!$B$3:$C$66,2,FALSE)</f>
        <v>#N/A</v>
      </c>
      <c r="H133" s="38">
        <f>IF(OR(A133="W.O.",F133="W.O."),0,COUNTIF(K133,8)+COUNTIF(N133,8)+COUNTIF(Q133,8)+COUNTIF(T133,8)+COUNTIF(W133,8)+COUNTIF(Z133,8)+COUNTIF(AC133,8)+COUNTIF(AF133,8)+COUNTIF(AI133,8)+COUNTIF(AL133,8)+COUNTIF(AO133,8))</f>
        <v>0</v>
      </c>
      <c r="I133" s="62" t="s">
        <v>18</v>
      </c>
      <c r="J133" s="63">
        <f>IF(OR(A133="W.O.",F133="W.O."),0,COUNTIF(M133,8)+COUNTIF(P133,8)+COUNTIF(S133,8)+COUNTIF(V133,8)+COUNTIF(Y133,8)+COUNTIF(AB133,8)+COUNTIF(AE133,8)+COUNTIF(AH133,8)+COUNTIF(AK133,8)+COUNTIF(AN133,8)+COUNTIF(AQ133,8))</f>
        <v>0</v>
      </c>
      <c r="K133" s="65"/>
      <c r="L133" s="66">
        <f>IF(ISNUMBER(K133),"-","")</f>
      </c>
      <c r="M133" s="67"/>
      <c r="N133" s="68"/>
      <c r="O133" s="66">
        <f>IF(ISNUMBER(N133),"-","")</f>
      </c>
      <c r="P133" s="67"/>
      <c r="Q133" s="68"/>
      <c r="R133" s="66">
        <f>IF(ISNUMBER(Q133),"-","")</f>
      </c>
      <c r="S133" s="67"/>
      <c r="T133" s="68"/>
      <c r="U133" s="66">
        <f>IF(ISNUMBER(T133),"-","")</f>
      </c>
      <c r="V133" s="67"/>
      <c r="W133" s="68"/>
      <c r="X133" s="66">
        <f>IF(ISNUMBER(W133),"-","")</f>
      </c>
      <c r="Y133" s="67"/>
      <c r="Z133" s="68"/>
      <c r="AA133" s="66">
        <f>IF(ISNUMBER(Z133),"-","")</f>
      </c>
      <c r="AB133" s="67"/>
      <c r="AC133" s="68"/>
      <c r="AD133" s="66">
        <f>IF(ISNUMBER(AC133),"-","")</f>
      </c>
      <c r="AE133" s="67"/>
      <c r="AF133" s="68"/>
      <c r="AG133" s="66">
        <f>IF(ISNUMBER(AF133),"-","")</f>
      </c>
      <c r="AH133" s="67"/>
      <c r="AI133" s="68"/>
      <c r="AJ133" s="66">
        <f>IF(ISNUMBER(AI133),"-","")</f>
      </c>
      <c r="AK133" s="67"/>
      <c r="AL133" s="68"/>
      <c r="AM133" s="66">
        <f>IF(ISNUMBER(AL133),"-","")</f>
      </c>
      <c r="AN133" s="67"/>
      <c r="AO133" s="66"/>
      <c r="AP133" s="69">
        <f>IF(ISNUMBER(AO133),"-","")</f>
      </c>
      <c r="AQ133" s="66"/>
      <c r="AR133" s="68">
        <f>SUM(K133+N133+Q133+T133+W133+Z133+AC133+AF133+AI133+AL133+AO133)</f>
        <v>0</v>
      </c>
      <c r="AS133" s="66" t="str">
        <f>IF(ISNUMBER(AR133),"-","")</f>
        <v>-</v>
      </c>
      <c r="AT133" s="67">
        <f>(M133+P133+S133+V133+Y133+AB133+AE133+AH133+AK133+AN133+AQ133)</f>
        <v>0</v>
      </c>
      <c r="AV133" t="e">
        <f>CONCATENATE(A133," ",B133," - ",F133," ",G133,"  (",C133,"-",E133,") ",K133,L133,M133,"  ",N133,O133,P133,"  ",Q133,R133,S133,"  ",T133,U133,V133,"  ",W133,X133)</f>
        <v>#N/A</v>
      </c>
      <c r="AW133" t="e">
        <f>CONCATENATE(AV133,Y133,"  ",Z133,AA133,AB133,"  ",AC133,AD133,AE133,"  ",AF133,AG133,AH133,"  ",AI133,AJ133,AK133,"  ",AL133,AM133,AN133,"  ",AO133,AP133,AQ133,"; ",AR133,"-",AT133)</f>
        <v>#N/A</v>
      </c>
    </row>
    <row r="134" spans="1:49" ht="15">
      <c r="A134" s="23">
        <f>'64_16 kaavio'!F252</f>
      </c>
      <c r="B134" s="23" t="e">
        <f>VLOOKUP(A134,Ilmoittautuminen!$B$3:$C$66,2,FALSE)</f>
        <v>#N/A</v>
      </c>
      <c r="C134" s="26">
        <f>'64_16 kaavio'!G252</f>
        <v>0</v>
      </c>
      <c r="D134" s="27" t="s">
        <v>18</v>
      </c>
      <c r="E134" s="26">
        <f>'64_16 kaavio'!G254</f>
        <v>0</v>
      </c>
      <c r="F134" s="23">
        <f>'64_16 kaavio'!F254</f>
      </c>
      <c r="G134" s="23" t="e">
        <f>VLOOKUP(F134,Ilmoittautuminen!$B$3:$C$66,2,FALSE)</f>
        <v>#N/A</v>
      </c>
      <c r="H134" s="38">
        <f>IF(OR(A134="W.O.",F134="W.O."),0,COUNTIF(K134,8)+COUNTIF(N134,8)+COUNTIF(Q134,8)+COUNTIF(T134,8)+COUNTIF(W134,8)+COUNTIF(Z134,8)+COUNTIF(AC134,8)+COUNTIF(AF134,8)+COUNTIF(AI134,8)+COUNTIF(AL134,8)+COUNTIF(AO134,8))</f>
        <v>0</v>
      </c>
      <c r="I134" s="64" t="s">
        <v>18</v>
      </c>
      <c r="J134" s="63">
        <f>IF(OR(A134="W.O.",F134="W.O."),0,COUNTIF(M134,8)+COUNTIF(P134,8)+COUNTIF(S134,8)+COUNTIF(V134,8)+COUNTIF(Y134,8)+COUNTIF(AB134,8)+COUNTIF(AE134,8)+COUNTIF(AH134,8)+COUNTIF(AK134,8)+COUNTIF(AN134,8)+COUNTIF(AQ134,8))</f>
        <v>0</v>
      </c>
      <c r="K134" s="70"/>
      <c r="L134" s="71">
        <f>IF(ISNUMBER(K134),"-","")</f>
      </c>
      <c r="M134" s="72"/>
      <c r="N134" s="42"/>
      <c r="O134" s="71">
        <f>IF(ISNUMBER(N134),"-","")</f>
      </c>
      <c r="P134" s="72"/>
      <c r="Q134" s="42"/>
      <c r="R134" s="71">
        <f>IF(ISNUMBER(Q134),"-","")</f>
      </c>
      <c r="S134" s="72"/>
      <c r="T134" s="42"/>
      <c r="U134" s="71">
        <f>IF(ISNUMBER(T134),"-","")</f>
      </c>
      <c r="V134" s="72"/>
      <c r="W134" s="42"/>
      <c r="X134" s="71">
        <f>IF(ISNUMBER(W134),"-","")</f>
      </c>
      <c r="Y134" s="72"/>
      <c r="Z134" s="42"/>
      <c r="AA134" s="71">
        <f>IF(ISNUMBER(Z134),"-","")</f>
      </c>
      <c r="AB134" s="72"/>
      <c r="AC134" s="42"/>
      <c r="AD134" s="71">
        <f>IF(ISNUMBER(AC134),"-","")</f>
      </c>
      <c r="AE134" s="72"/>
      <c r="AF134" s="42"/>
      <c r="AG134" s="71">
        <f>IF(ISNUMBER(AF134),"-","")</f>
      </c>
      <c r="AH134" s="72"/>
      <c r="AI134" s="42"/>
      <c r="AJ134" s="71">
        <f>IF(ISNUMBER(AI134),"-","")</f>
      </c>
      <c r="AK134" s="72"/>
      <c r="AL134" s="42"/>
      <c r="AM134" s="71">
        <f>IF(ISNUMBER(AL134),"-","")</f>
      </c>
      <c r="AN134" s="72"/>
      <c r="AO134" s="71"/>
      <c r="AP134" s="43">
        <f>IF(ISNUMBER(AO134),"-","")</f>
      </c>
      <c r="AQ134" s="71"/>
      <c r="AR134" s="42">
        <f>SUM(K134+N134+Q134+T134+W134+Z134+AC134+AF134+AI134+AL134+AO134)</f>
        <v>0</v>
      </c>
      <c r="AS134" s="71" t="str">
        <f>IF(ISNUMBER(AR134),"-","")</f>
        <v>-</v>
      </c>
      <c r="AT134" s="72">
        <f>SUM(M134+P134+S134+V134+Y134+AB134+AE134+AH134+AK134+AN134+AQ134)</f>
        <v>0</v>
      </c>
      <c r="AV134" t="e">
        <f>CONCATENATE(A134," ",B134," - ",F134," ",G134,"  (",C134,"-",E134,") ",K134,L134,M134,"  ",N134,O134,P134,"  ",Q134,R134,S134,"  ",T134,U134,V134,"  ",W134,X134)</f>
        <v>#N/A</v>
      </c>
      <c r="AW134" t="e">
        <f>CONCATENATE(AV134,Y134,"  ",Z134,AA134,AB134,"  ",AC134,AD134,AE134,"  ",AF134,AG134,AH134,"  ",AI134,AJ134,AK134,"  ",AL134,AM134,AN134,"  ",AO134,AP134,AQ134,"; ",AR134,"-",AT134)</f>
        <v>#N/A</v>
      </c>
    </row>
    <row r="135" spans="1:49" ht="15">
      <c r="A135" s="23">
        <f>'64_16 kaavio'!F260</f>
      </c>
      <c r="B135" s="23" t="e">
        <f>VLOOKUP(A135,Ilmoittautuminen!$B$3:$C$66,2,FALSE)</f>
        <v>#N/A</v>
      </c>
      <c r="C135" s="26">
        <f>'64_16 kaavio'!G260</f>
        <v>0</v>
      </c>
      <c r="D135" s="27" t="s">
        <v>18</v>
      </c>
      <c r="E135" s="26">
        <f>'64_16 kaavio'!G262</f>
        <v>0</v>
      </c>
      <c r="F135" s="23">
        <f>'64_16 kaavio'!F262</f>
      </c>
      <c r="G135" s="23" t="e">
        <f>VLOOKUP(F135,Ilmoittautuminen!$B$3:$C$66,2,FALSE)</f>
        <v>#N/A</v>
      </c>
      <c r="H135" s="38">
        <f>IF(OR(A135="W.O.",F135="W.O."),0,COUNTIF(K135,8)+COUNTIF(N135,8)+COUNTIF(Q135,8)+COUNTIF(T135,8)+COUNTIF(W135,8)+COUNTIF(Z135,8)+COUNTIF(AC135,8)+COUNTIF(AF135,8)+COUNTIF(AI135,8)+COUNTIF(AL135,8)+COUNTIF(AO135,8))</f>
        <v>0</v>
      </c>
      <c r="I135" s="64" t="s">
        <v>18</v>
      </c>
      <c r="J135" s="63">
        <f>IF(OR(A135="W.O.",F135="W.O."),0,COUNTIF(M135,8)+COUNTIF(P135,8)+COUNTIF(S135,8)+COUNTIF(V135,8)+COUNTIF(Y135,8)+COUNTIF(AB135,8)+COUNTIF(AE135,8)+COUNTIF(AH135,8)+COUNTIF(AK135,8)+COUNTIF(AN135,8)+COUNTIF(AQ135,8))</f>
        <v>0</v>
      </c>
      <c r="K135" s="70"/>
      <c r="L135" s="71">
        <f>IF(ISNUMBER(K135),"-","")</f>
      </c>
      <c r="M135" s="72"/>
      <c r="N135" s="70"/>
      <c r="O135" s="71">
        <f>IF(ISNUMBER(N135),"-","")</f>
      </c>
      <c r="P135" s="72"/>
      <c r="Q135" s="42"/>
      <c r="R135" s="71">
        <f>IF(ISNUMBER(Q135),"-","")</f>
      </c>
      <c r="S135" s="72"/>
      <c r="T135" s="42"/>
      <c r="U135" s="71">
        <f>IF(ISNUMBER(T135),"-","")</f>
      </c>
      <c r="V135" s="72"/>
      <c r="W135" s="42"/>
      <c r="X135" s="71">
        <f>IF(ISNUMBER(W135),"-","")</f>
      </c>
      <c r="Y135" s="72"/>
      <c r="Z135" s="42"/>
      <c r="AA135" s="71">
        <f>IF(ISNUMBER(Z135),"-","")</f>
      </c>
      <c r="AB135" s="72"/>
      <c r="AC135" s="42"/>
      <c r="AD135" s="71">
        <f>IF(ISNUMBER(AC135),"-","")</f>
      </c>
      <c r="AE135" s="72"/>
      <c r="AF135" s="42"/>
      <c r="AG135" s="71">
        <f>IF(ISNUMBER(AF135),"-","")</f>
      </c>
      <c r="AH135" s="72"/>
      <c r="AI135" s="42"/>
      <c r="AJ135" s="71">
        <f>IF(ISNUMBER(AI135),"-","")</f>
      </c>
      <c r="AK135" s="72"/>
      <c r="AL135" s="42"/>
      <c r="AM135" s="71">
        <f>IF(ISNUMBER(AL135),"-","")</f>
      </c>
      <c r="AN135" s="72"/>
      <c r="AO135" s="71"/>
      <c r="AP135" s="43">
        <f>IF(ISNUMBER(AO135),"-","")</f>
      </c>
      <c r="AQ135" s="71"/>
      <c r="AR135" s="42">
        <f>SUM(K135+N135+Q135+T135+W135+Z135+AC135+AF135+AI135+AL135+AO135)</f>
        <v>0</v>
      </c>
      <c r="AS135" s="71" t="str">
        <f>IF(ISNUMBER(AR135),"-","")</f>
        <v>-</v>
      </c>
      <c r="AT135" s="72">
        <f>SUM(M135+P135+S135+V135+Y135+AB135+AE135+AH135+AK135+AN135+AQ135)</f>
        <v>0</v>
      </c>
      <c r="AV135" t="e">
        <f>CONCATENATE(A135," ",B135," - ",F135," ",G135,"  (",C135,"-",E135,") ",K135,L135,M135,"  ",N135,O135,P135,"  ",Q135,R135,S135,"  ",T135,U135,V135,"  ",W135,X135)</f>
        <v>#N/A</v>
      </c>
      <c r="AW135" t="e">
        <f>CONCATENATE(AV135,Y135,"  ",Z135,AA135,AB135,"  ",AC135,AD135,AE135,"  ",AF135,AG135,AH135,"  ",AI135,AJ135,AK135,"  ",AL135,AM135,AN135,"  ",AO135,AP135,AQ135,"; ",AR135,"-",AT135)</f>
        <v>#N/A</v>
      </c>
    </row>
    <row r="136" spans="1:49" ht="15">
      <c r="A136" s="23">
        <f>'64_16 kaavio'!F268</f>
      </c>
      <c r="B136" s="23" t="e">
        <f>VLOOKUP(A136,Ilmoittautuminen!$B$3:$C$66,2,FALSE)</f>
        <v>#N/A</v>
      </c>
      <c r="C136" s="26">
        <f>'64_16 kaavio'!G268</f>
        <v>0</v>
      </c>
      <c r="D136" s="27" t="s">
        <v>18</v>
      </c>
      <c r="E136" s="26">
        <f>'64_16 kaavio'!G270</f>
        <v>0</v>
      </c>
      <c r="F136" s="23">
        <f>'64_16 kaavio'!F270</f>
      </c>
      <c r="G136" s="23" t="e">
        <f>VLOOKUP(F136,Ilmoittautuminen!$B$3:$C$66,2,FALSE)</f>
        <v>#N/A</v>
      </c>
      <c r="H136" s="38">
        <f>IF(OR(A136="W.O.",F136="W.O."),0,COUNTIF(K136,8)+COUNTIF(N136,8)+COUNTIF(Q136,8)+COUNTIF(T136,8)+COUNTIF(W136,8)+COUNTIF(Z136,8)+COUNTIF(AC136,8)+COUNTIF(AF136,8)+COUNTIF(AI136,8)+COUNTIF(AL136,8)+COUNTIF(AO136,8))</f>
        <v>0</v>
      </c>
      <c r="I136" s="64" t="s">
        <v>18</v>
      </c>
      <c r="J136" s="63">
        <f>IF(OR(A136="W.O.",F136="W.O."),0,COUNTIF(M136,8)+COUNTIF(P136,8)+COUNTIF(S136,8)+COUNTIF(V136,8)+COUNTIF(Y136,8)+COUNTIF(AB136,8)+COUNTIF(AE136,8)+COUNTIF(AH136,8)+COUNTIF(AK136,8)+COUNTIF(AN136,8)+COUNTIF(AQ136,8))</f>
        <v>0</v>
      </c>
      <c r="K136" s="70"/>
      <c r="L136" s="71">
        <f>IF(ISNUMBER(K136),"-","")</f>
      </c>
      <c r="M136" s="72"/>
      <c r="N136" s="42"/>
      <c r="O136" s="71">
        <f>IF(ISNUMBER(N136),"-","")</f>
      </c>
      <c r="P136" s="72"/>
      <c r="Q136" s="42"/>
      <c r="R136" s="71">
        <f>IF(ISNUMBER(Q136),"-","")</f>
      </c>
      <c r="S136" s="72"/>
      <c r="T136" s="42"/>
      <c r="U136" s="71">
        <f>IF(ISNUMBER(T136),"-","")</f>
      </c>
      <c r="V136" s="72"/>
      <c r="W136" s="42"/>
      <c r="X136" s="71">
        <f>IF(ISNUMBER(W136),"-","")</f>
      </c>
      <c r="Y136" s="72"/>
      <c r="Z136" s="42"/>
      <c r="AA136" s="71">
        <f>IF(ISNUMBER(Z136),"-","")</f>
      </c>
      <c r="AB136" s="72"/>
      <c r="AC136" s="42"/>
      <c r="AD136" s="71">
        <f>IF(ISNUMBER(AC136),"-","")</f>
      </c>
      <c r="AE136" s="72"/>
      <c r="AF136" s="42"/>
      <c r="AG136" s="71">
        <f>IF(ISNUMBER(AF136),"-","")</f>
      </c>
      <c r="AH136" s="72"/>
      <c r="AI136" s="42"/>
      <c r="AJ136" s="71">
        <f>IF(ISNUMBER(AI136),"-","")</f>
      </c>
      <c r="AK136" s="72"/>
      <c r="AL136" s="42"/>
      <c r="AM136" s="71">
        <f>IF(ISNUMBER(AL136),"-","")</f>
      </c>
      <c r="AN136" s="72"/>
      <c r="AO136" s="71"/>
      <c r="AP136" s="43">
        <f>IF(ISNUMBER(AO136),"-","")</f>
      </c>
      <c r="AQ136" s="71"/>
      <c r="AR136" s="42">
        <f>SUM(K136+N136+Q136+T136+W136+Z136+AC136+AF136+AI136+AL136+AO136)</f>
        <v>0</v>
      </c>
      <c r="AS136" s="71" t="str">
        <f>IF(ISNUMBER(AR136),"-","")</f>
        <v>-</v>
      </c>
      <c r="AT136" s="72">
        <f>SUM(M136+P136+S136+V136+Y136+AB136+AE136+AH136+AK136+AN136+AQ136)</f>
        <v>0</v>
      </c>
      <c r="AV136" t="e">
        <f>CONCATENATE(A136," ",B136," - ",F136," ",G136,"  (",C136,"-",E136,") ",K136,L136,M136,"  ",N136,O136,P136,"  ",Q136,R136,S136,"  ",T136,U136,V136,"  ",W136,X136)</f>
        <v>#N/A</v>
      </c>
      <c r="AW136" t="e">
        <f>CONCATENATE(AV136,Y136,"  ",Z136,AA136,AB136,"  ",AC136,AD136,AE136,"  ",AF136,AG136,AH136,"  ",AI136,AJ136,AK136,"  ",AL136,AM136,AN136,"  ",AO136,AP136,AQ136,"; ",AR136,"-",AT136)</f>
        <v>#N/A</v>
      </c>
    </row>
    <row r="137" ht="13.5" thickBot="1"/>
    <row r="138" spans="1:49" ht="16.5" thickBot="1">
      <c r="A138" s="19" t="s">
        <v>7</v>
      </c>
      <c r="H138" s="59" t="s">
        <v>16</v>
      </c>
      <c r="I138" s="60"/>
      <c r="J138" s="61"/>
      <c r="K138" s="168" t="s">
        <v>117</v>
      </c>
      <c r="L138" s="169"/>
      <c r="M138" s="169"/>
      <c r="N138" s="169" t="s">
        <v>118</v>
      </c>
      <c r="O138" s="169"/>
      <c r="P138" s="169"/>
      <c r="Q138" s="169" t="s">
        <v>119</v>
      </c>
      <c r="R138" s="169"/>
      <c r="S138" s="169"/>
      <c r="T138" s="169" t="s">
        <v>120</v>
      </c>
      <c r="U138" s="169"/>
      <c r="V138" s="169"/>
      <c r="W138" s="169" t="s">
        <v>121</v>
      </c>
      <c r="X138" s="169"/>
      <c r="Y138" s="169"/>
      <c r="Z138" s="169" t="s">
        <v>122</v>
      </c>
      <c r="AA138" s="169"/>
      <c r="AB138" s="169"/>
      <c r="AC138" s="169" t="s">
        <v>123</v>
      </c>
      <c r="AD138" s="169"/>
      <c r="AE138" s="169"/>
      <c r="AF138" s="169" t="s">
        <v>124</v>
      </c>
      <c r="AG138" s="169"/>
      <c r="AH138" s="169"/>
      <c r="AI138" s="169" t="s">
        <v>125</v>
      </c>
      <c r="AJ138" s="169"/>
      <c r="AK138" s="169"/>
      <c r="AL138" s="169" t="s">
        <v>126</v>
      </c>
      <c r="AM138" s="169"/>
      <c r="AN138" s="169"/>
      <c r="AO138" s="169" t="s">
        <v>127</v>
      </c>
      <c r="AP138" s="169"/>
      <c r="AQ138" s="169"/>
      <c r="AR138" s="169" t="s">
        <v>128</v>
      </c>
      <c r="AS138" s="169"/>
      <c r="AT138" s="169"/>
      <c r="AV138" t="str">
        <f>A138</f>
        <v>1/2 finaali </v>
      </c>
      <c r="AW138" t="str">
        <f>A138</f>
        <v>1/2 finaali </v>
      </c>
    </row>
    <row r="139" spans="1:49" ht="15">
      <c r="A139" s="23">
        <f>'64_16 kaavio'!J252</f>
      </c>
      <c r="B139" s="23" t="e">
        <f>VLOOKUP(A139,Ilmoittautuminen!$B$3:$C$66,2,FALSE)</f>
        <v>#N/A</v>
      </c>
      <c r="C139" s="26">
        <f>'64_16 kaavio'!K252</f>
        <v>0</v>
      </c>
      <c r="D139" s="27" t="s">
        <v>18</v>
      </c>
      <c r="E139" s="26">
        <f>'64_16 kaavio'!K254</f>
        <v>0</v>
      </c>
      <c r="F139" s="23">
        <f>'64_16 kaavio'!J254</f>
      </c>
      <c r="G139" s="23" t="e">
        <f>VLOOKUP(F139,Ilmoittautuminen!$B$3:$C$66,2,FALSE)</f>
        <v>#N/A</v>
      </c>
      <c r="H139" s="38">
        <f>IF(OR(A139="W.O.",F139="W.O."),0,COUNTIF(K139,8)+COUNTIF(N139,8)+COUNTIF(Q139,8)+COUNTIF(T139,8)+COUNTIF(W139,8)+COUNTIF(Z139,8)+COUNTIF(AC139,8)+COUNTIF(AF139,8)+COUNTIF(AI139,8)+COUNTIF(AL139,8)+COUNTIF(AO139,8))</f>
        <v>0</v>
      </c>
      <c r="I139" s="62" t="s">
        <v>18</v>
      </c>
      <c r="J139" s="63">
        <f>IF(OR(A139="W.O.",F139="W.O."),0,COUNTIF(M139,8)+COUNTIF(P139,8)+COUNTIF(S139,8)+COUNTIF(V139,8)+COUNTIF(Y139,8)+COUNTIF(AB139,8)+COUNTIF(AE139,8)+COUNTIF(AH139,8)+COUNTIF(AK139,8)+COUNTIF(AN139,8)+COUNTIF(AQ139,8))</f>
        <v>0</v>
      </c>
      <c r="K139" s="68"/>
      <c r="L139" s="66">
        <f>IF(ISNUMBER(K139),"-","")</f>
      </c>
      <c r="M139" s="67"/>
      <c r="N139" s="68"/>
      <c r="O139" s="66">
        <f>IF(ISNUMBER(N139),"-","")</f>
      </c>
      <c r="P139" s="67"/>
      <c r="Q139" s="68"/>
      <c r="R139" s="66">
        <f>IF(ISNUMBER(Q139),"-","")</f>
      </c>
      <c r="S139" s="67"/>
      <c r="T139" s="68"/>
      <c r="U139" s="66">
        <f>IF(ISNUMBER(T139),"-","")</f>
      </c>
      <c r="V139" s="67"/>
      <c r="W139" s="68"/>
      <c r="X139" s="66">
        <f>IF(ISNUMBER(W139),"-","")</f>
      </c>
      <c r="Y139" s="67"/>
      <c r="Z139" s="68"/>
      <c r="AA139" s="66">
        <f>IF(ISNUMBER(Z139),"-","")</f>
      </c>
      <c r="AB139" s="67"/>
      <c r="AC139" s="68"/>
      <c r="AD139" s="66">
        <f>IF(ISNUMBER(AC139),"-","")</f>
      </c>
      <c r="AE139" s="67"/>
      <c r="AF139" s="68"/>
      <c r="AG139" s="66">
        <f>IF(ISNUMBER(AF139),"-","")</f>
      </c>
      <c r="AH139" s="67"/>
      <c r="AI139" s="68"/>
      <c r="AJ139" s="66">
        <f>IF(ISNUMBER(AI139),"-","")</f>
      </c>
      <c r="AK139" s="67"/>
      <c r="AL139" s="68"/>
      <c r="AM139" s="66">
        <f>IF(ISNUMBER(AL139),"-","")</f>
      </c>
      <c r="AN139" s="67"/>
      <c r="AO139" s="66"/>
      <c r="AP139" s="69">
        <f>IF(ISNUMBER(AO139),"-","")</f>
      </c>
      <c r="AQ139" s="66"/>
      <c r="AR139" s="68">
        <f>SUM(K139+N139+Q139+T139+W139+Z139+AC139+AF139+AI139+AL139+AO139)</f>
        <v>0</v>
      </c>
      <c r="AS139" s="66" t="str">
        <f>IF(ISNUMBER(AR139),"-","")</f>
        <v>-</v>
      </c>
      <c r="AT139" s="67">
        <f>(M139+P139+S139+V139+Y139+AB139+AE139+AH139+AK139+AN139+AQ139)</f>
        <v>0</v>
      </c>
      <c r="AV139" t="e">
        <f>CONCATENATE(A139," ",B139," - ",F139," ",G139,"  (",C139,"-",E139,") ",K139,L139,M139,"  ",N139,O139,P139,"  ",Q139,R139,S139,"  ",T139,U139,V139,"  ",W139,X139)</f>
        <v>#N/A</v>
      </c>
      <c r="AW139" t="e">
        <f>CONCATENATE(AV139,Y139,"  ",Z139,AA139,AB139,"  ",AC139,AD139,AE139,"  ",AF139,AG139,AH139,"  ",AI139,AJ139,AK139,"  ",AL139,AM139,AN139,"  ",AO139,AP139,AQ139,"; ",AR139,"-",AT139)</f>
        <v>#N/A</v>
      </c>
    </row>
    <row r="140" spans="1:49" ht="15">
      <c r="A140" s="23">
        <f>'64_16 kaavio'!J260</f>
      </c>
      <c r="B140" s="23" t="e">
        <f>VLOOKUP(A140,Ilmoittautuminen!$B$3:$C$66,2,FALSE)</f>
        <v>#N/A</v>
      </c>
      <c r="C140" s="26">
        <f>'64_16 kaavio'!K260</f>
        <v>0</v>
      </c>
      <c r="D140" s="27" t="s">
        <v>18</v>
      </c>
      <c r="E140" s="26">
        <f>'64_16 kaavio'!K262</f>
        <v>0</v>
      </c>
      <c r="F140" s="23">
        <f>'64_16 kaavio'!J262</f>
      </c>
      <c r="G140" s="23" t="e">
        <f>VLOOKUP(F140,Ilmoittautuminen!$B$3:$C$66,2,FALSE)</f>
        <v>#N/A</v>
      </c>
      <c r="H140" s="38">
        <f>IF(OR(A140="W.O.",F140="W.O."),0,COUNTIF(K140,8)+COUNTIF(N140,8)+COUNTIF(Q140,8)+COUNTIF(T140,8)+COUNTIF(W140,8)+COUNTIF(Z140,8)+COUNTIF(AC140,8)+COUNTIF(AF140,8)+COUNTIF(AI140,8)+COUNTIF(AL140,8)+COUNTIF(AO140,8))</f>
        <v>0</v>
      </c>
      <c r="I140" s="64" t="s">
        <v>18</v>
      </c>
      <c r="J140" s="63">
        <f>IF(OR(A140="W.O.",F140="W.O."),0,COUNTIF(M140,8)+COUNTIF(P140,8)+COUNTIF(S140,8)+COUNTIF(V140,8)+COUNTIF(Y140,8)+COUNTIF(AB140,8)+COUNTIF(AE140,8)+COUNTIF(AH140,8)+COUNTIF(AK140,8)+COUNTIF(AN140,8)+COUNTIF(AQ140,8))</f>
        <v>0</v>
      </c>
      <c r="K140" s="70"/>
      <c r="L140" s="71">
        <f>IF(ISNUMBER(K140),"-","")</f>
      </c>
      <c r="M140" s="72"/>
      <c r="N140" s="42"/>
      <c r="O140" s="71">
        <f>IF(ISNUMBER(N140),"-","")</f>
      </c>
      <c r="P140" s="72"/>
      <c r="Q140" s="42"/>
      <c r="R140" s="71">
        <f>IF(ISNUMBER(Q140),"-","")</f>
      </c>
      <c r="S140" s="72"/>
      <c r="T140" s="42"/>
      <c r="U140" s="71">
        <f>IF(ISNUMBER(T140),"-","")</f>
      </c>
      <c r="V140" s="72"/>
      <c r="W140" s="42"/>
      <c r="X140" s="71">
        <f>IF(ISNUMBER(W140),"-","")</f>
      </c>
      <c r="Y140" s="72"/>
      <c r="Z140" s="42"/>
      <c r="AA140" s="71">
        <f>IF(ISNUMBER(Z140),"-","")</f>
      </c>
      <c r="AB140" s="72"/>
      <c r="AC140" s="42"/>
      <c r="AD140" s="71">
        <f>IF(ISNUMBER(AC140),"-","")</f>
      </c>
      <c r="AE140" s="72"/>
      <c r="AF140" s="42"/>
      <c r="AG140" s="71">
        <f>IF(ISNUMBER(AF140),"-","")</f>
      </c>
      <c r="AH140" s="72"/>
      <c r="AI140" s="42"/>
      <c r="AJ140" s="71">
        <f>IF(ISNUMBER(AI140),"-","")</f>
      </c>
      <c r="AK140" s="72"/>
      <c r="AL140" s="42"/>
      <c r="AM140" s="71">
        <f>IF(ISNUMBER(AL140),"-","")</f>
      </c>
      <c r="AN140" s="72"/>
      <c r="AO140" s="71"/>
      <c r="AP140" s="43">
        <f>IF(ISNUMBER(AO140),"-","")</f>
      </c>
      <c r="AQ140" s="71"/>
      <c r="AR140" s="42">
        <f>SUM(K140+N140+Q140+T140+W140+Z140+AC140+AF140+AI140+AL140+AO140)</f>
        <v>0</v>
      </c>
      <c r="AS140" s="71" t="str">
        <f>IF(ISNUMBER(AR140),"-","")</f>
        <v>-</v>
      </c>
      <c r="AT140" s="72">
        <f>SUM(M140+P140+S140+V140+Y140+AB140+AE140+AH140+AK140+AN140+AQ140)</f>
        <v>0</v>
      </c>
      <c r="AV140" t="e">
        <f>CONCATENATE(A140," ",B140," - ",F140," ",G140,"  (",C140,"-",E140,") ",K140,L140,M140,"  ",N140,O140,P140,"  ",Q140,R140,S140,"  ",T140,U140,V140,"  ",W140,X140)</f>
        <v>#N/A</v>
      </c>
      <c r="AW140" t="e">
        <f>CONCATENATE(AV140,Y140,"  ",Z140,AA140,AB140,"  ",AC140,AD140,AE140,"  ",AF140,AG140,AH140,"  ",AI140,AJ140,AK140,"  ",AL140,AM140,AN140,"  ",AO140,AP140,AQ140,"; ",AR140,"-",AT140)</f>
        <v>#N/A</v>
      </c>
    </row>
    <row r="141" ht="13.5" thickBot="1"/>
    <row r="142" spans="1:49" ht="16.5" thickBot="1">
      <c r="A142" s="19" t="s">
        <v>23</v>
      </c>
      <c r="H142" s="59" t="s">
        <v>16</v>
      </c>
      <c r="I142" s="60"/>
      <c r="J142" s="61"/>
      <c r="K142" s="168" t="s">
        <v>117</v>
      </c>
      <c r="L142" s="169"/>
      <c r="M142" s="169"/>
      <c r="N142" s="169" t="s">
        <v>118</v>
      </c>
      <c r="O142" s="169"/>
      <c r="P142" s="169"/>
      <c r="Q142" s="169" t="s">
        <v>119</v>
      </c>
      <c r="R142" s="169"/>
      <c r="S142" s="169"/>
      <c r="T142" s="169" t="s">
        <v>120</v>
      </c>
      <c r="U142" s="169"/>
      <c r="V142" s="169"/>
      <c r="W142" s="169" t="s">
        <v>121</v>
      </c>
      <c r="X142" s="169"/>
      <c r="Y142" s="169"/>
      <c r="Z142" s="169" t="s">
        <v>122</v>
      </c>
      <c r="AA142" s="169"/>
      <c r="AB142" s="169"/>
      <c r="AC142" s="169" t="s">
        <v>123</v>
      </c>
      <c r="AD142" s="169"/>
      <c r="AE142" s="169"/>
      <c r="AF142" s="169" t="s">
        <v>124</v>
      </c>
      <c r="AG142" s="169"/>
      <c r="AH142" s="169"/>
      <c r="AI142" s="169" t="s">
        <v>125</v>
      </c>
      <c r="AJ142" s="169"/>
      <c r="AK142" s="169"/>
      <c r="AL142" s="169" t="s">
        <v>126</v>
      </c>
      <c r="AM142" s="169"/>
      <c r="AN142" s="169"/>
      <c r="AO142" s="169" t="s">
        <v>127</v>
      </c>
      <c r="AP142" s="169"/>
      <c r="AQ142" s="169"/>
      <c r="AR142" s="169" t="s">
        <v>128</v>
      </c>
      <c r="AS142" s="169"/>
      <c r="AT142" s="169"/>
      <c r="AV142" t="str">
        <f>A142</f>
        <v>Finaali </v>
      </c>
      <c r="AW142" t="str">
        <f>A142</f>
        <v>Finaali </v>
      </c>
    </row>
    <row r="143" spans="1:49" ht="15">
      <c r="A143" s="23">
        <f>'64_16 kaavio'!O256</f>
      </c>
      <c r="B143" s="23" t="e">
        <f>VLOOKUP(A143,Ilmoittautuminen!$B$3:$C$66,2,FALSE)</f>
        <v>#N/A</v>
      </c>
      <c r="C143" s="26">
        <f>'64_16 kaavio'!P256</f>
        <v>0</v>
      </c>
      <c r="D143" s="27" t="s">
        <v>18</v>
      </c>
      <c r="E143" s="26">
        <f>'64_16 kaavio'!P258</f>
        <v>0</v>
      </c>
      <c r="F143" s="23">
        <f>'64_16 kaavio'!O258</f>
      </c>
      <c r="G143" s="23" t="e">
        <f>VLOOKUP(F143,Ilmoittautuminen!$B$3:$C$66,2,FALSE)</f>
        <v>#N/A</v>
      </c>
      <c r="H143" s="38">
        <f>IF(OR(A143="W.O.",F143="W.O."),0,COUNTIF(K143,8)+COUNTIF(N143,8)+COUNTIF(Q143,8)+COUNTIF(T143,8)+COUNTIF(W143,8)+COUNTIF(Z143,8)+COUNTIF(AC143,8)+COUNTIF(AF143,8)+COUNTIF(AI143,8)+COUNTIF(AL143,8)+COUNTIF(AO143,8))</f>
        <v>0</v>
      </c>
      <c r="I143" s="62" t="s">
        <v>18</v>
      </c>
      <c r="J143" s="63">
        <f>IF(OR(A143="W.O.",F143="W.O."),0,COUNTIF(M143,8)+COUNTIF(P143,8)+COUNTIF(S143,8)+COUNTIF(V143,8)+COUNTIF(Y143,8)+COUNTIF(AB143,8)+COUNTIF(AE143,8)+COUNTIF(AH143,8)+COUNTIF(AK143,8)+COUNTIF(AN143,8)+COUNTIF(AQ143,8))</f>
        <v>0</v>
      </c>
      <c r="K143" s="68"/>
      <c r="L143" s="66">
        <f>IF(ISNUMBER(K143),"-","")</f>
      </c>
      <c r="M143" s="67"/>
      <c r="N143" s="68"/>
      <c r="O143" s="66">
        <f>IF(ISNUMBER(N143),"-","")</f>
      </c>
      <c r="P143" s="67"/>
      <c r="Q143" s="68"/>
      <c r="R143" s="66">
        <f>IF(ISNUMBER(Q143),"-","")</f>
      </c>
      <c r="S143" s="67"/>
      <c r="T143" s="68"/>
      <c r="U143" s="66">
        <f>IF(ISNUMBER(T143),"-","")</f>
      </c>
      <c r="V143" s="67"/>
      <c r="W143" s="68"/>
      <c r="X143" s="66">
        <f>IF(ISNUMBER(W143),"-","")</f>
      </c>
      <c r="Y143" s="67"/>
      <c r="Z143" s="68"/>
      <c r="AA143" s="66">
        <f>IF(ISNUMBER(Z143),"-","")</f>
      </c>
      <c r="AB143" s="67"/>
      <c r="AC143" s="68"/>
      <c r="AD143" s="66">
        <f>IF(ISNUMBER(AC143),"-","")</f>
      </c>
      <c r="AE143" s="67"/>
      <c r="AF143" s="68"/>
      <c r="AG143" s="66">
        <f>IF(ISNUMBER(AF143),"-","")</f>
      </c>
      <c r="AH143" s="67"/>
      <c r="AI143" s="68"/>
      <c r="AJ143" s="66">
        <f>IF(ISNUMBER(AI143),"-","")</f>
      </c>
      <c r="AK143" s="67"/>
      <c r="AL143" s="68"/>
      <c r="AM143" s="66">
        <f>IF(ISNUMBER(AL143),"-","")</f>
      </c>
      <c r="AN143" s="67"/>
      <c r="AO143" s="66"/>
      <c r="AP143" s="69">
        <f>IF(ISNUMBER(AO143),"-","")</f>
      </c>
      <c r="AQ143" s="66"/>
      <c r="AR143" s="68">
        <f>SUM(K143+N143+Q143+T143+W143+Z143+AC143+AF143+AI143+AL143+AO143)</f>
        <v>0</v>
      </c>
      <c r="AS143" s="66" t="str">
        <f>IF(ISNUMBER(AR143),"-","")</f>
        <v>-</v>
      </c>
      <c r="AT143" s="67">
        <f>(M143+P143+S143+V143+Y143+AB143+AE143+AH143+AK143+AN143+AQ143)</f>
        <v>0</v>
      </c>
      <c r="AV143" t="e">
        <f>CONCATENATE(A143," ",B143," - ",F143," ",G143,"  (",C143,"-",E143,") ",K143,L143,M143,"  ",N143,O143,P143,"  ",Q143,R143,S143,"  ",T143,U143,V143,"  ",W143,X143)</f>
        <v>#N/A</v>
      </c>
      <c r="AW143" t="e">
        <f>CONCATENATE(AV143,Y143,"  ",Z143,AA143,AB143,"  ",AC143,AD143,AE143,"  ",AF143,AG143,AH143,"  ",AI143,AJ143,AK143,"  ",AL143,AM143,AN143,"  ",AO143,AP143,AQ143,"; ",AR143,"-",AT143)</f>
        <v>#N/A</v>
      </c>
    </row>
  </sheetData>
  <sheetProtection/>
  <mergeCells count="132">
    <mergeCell ref="AC142:AE142"/>
    <mergeCell ref="AF142:AH142"/>
    <mergeCell ref="AI142:AK142"/>
    <mergeCell ref="AL142:AN142"/>
    <mergeCell ref="AO142:AQ142"/>
    <mergeCell ref="AR142:AT142"/>
    <mergeCell ref="K142:M142"/>
    <mergeCell ref="N142:P142"/>
    <mergeCell ref="Q142:S142"/>
    <mergeCell ref="T142:V142"/>
    <mergeCell ref="W142:Y142"/>
    <mergeCell ref="Z142:AB142"/>
    <mergeCell ref="AC138:AE138"/>
    <mergeCell ref="AF138:AH138"/>
    <mergeCell ref="AI138:AK138"/>
    <mergeCell ref="AL138:AN138"/>
    <mergeCell ref="AO138:AQ138"/>
    <mergeCell ref="AR138:AT138"/>
    <mergeCell ref="K138:M138"/>
    <mergeCell ref="N138:P138"/>
    <mergeCell ref="Q138:S138"/>
    <mergeCell ref="T138:V138"/>
    <mergeCell ref="W138:Y138"/>
    <mergeCell ref="Z138:AB138"/>
    <mergeCell ref="AC132:AE132"/>
    <mergeCell ref="AF132:AH132"/>
    <mergeCell ref="AI132:AK132"/>
    <mergeCell ref="AL132:AN132"/>
    <mergeCell ref="AO132:AQ132"/>
    <mergeCell ref="AR132:AT132"/>
    <mergeCell ref="K132:M132"/>
    <mergeCell ref="N132:P132"/>
    <mergeCell ref="Q132:S132"/>
    <mergeCell ref="T132:V132"/>
    <mergeCell ref="W132:Y132"/>
    <mergeCell ref="Z132:AB132"/>
    <mergeCell ref="AC122:AE122"/>
    <mergeCell ref="AF122:AH122"/>
    <mergeCell ref="AI122:AK122"/>
    <mergeCell ref="AL122:AN122"/>
    <mergeCell ref="AO122:AQ122"/>
    <mergeCell ref="AR122:AT122"/>
    <mergeCell ref="K122:M122"/>
    <mergeCell ref="N122:P122"/>
    <mergeCell ref="Q122:S122"/>
    <mergeCell ref="T122:V122"/>
    <mergeCell ref="W122:Y122"/>
    <mergeCell ref="Z122:AB122"/>
    <mergeCell ref="AC112:AE112"/>
    <mergeCell ref="AF112:AH112"/>
    <mergeCell ref="AI112:AK112"/>
    <mergeCell ref="AL112:AN112"/>
    <mergeCell ref="AO112:AQ112"/>
    <mergeCell ref="AR112:AT112"/>
    <mergeCell ref="K112:M112"/>
    <mergeCell ref="N112:P112"/>
    <mergeCell ref="Q112:S112"/>
    <mergeCell ref="T112:V112"/>
    <mergeCell ref="W112:Y112"/>
    <mergeCell ref="Z112:AB112"/>
    <mergeCell ref="AC102:AE102"/>
    <mergeCell ref="AF102:AH102"/>
    <mergeCell ref="AI102:AK102"/>
    <mergeCell ref="AL102:AN102"/>
    <mergeCell ref="AO102:AQ102"/>
    <mergeCell ref="AR102:AT102"/>
    <mergeCell ref="K102:M102"/>
    <mergeCell ref="N102:P102"/>
    <mergeCell ref="Q102:S102"/>
    <mergeCell ref="T102:V102"/>
    <mergeCell ref="W102:Y102"/>
    <mergeCell ref="Z102:AB102"/>
    <mergeCell ref="AC92:AE92"/>
    <mergeCell ref="AF92:AH92"/>
    <mergeCell ref="AI92:AK92"/>
    <mergeCell ref="AL92:AN92"/>
    <mergeCell ref="AO92:AQ92"/>
    <mergeCell ref="AR92:AT92"/>
    <mergeCell ref="K92:M92"/>
    <mergeCell ref="N92:P92"/>
    <mergeCell ref="Q92:S92"/>
    <mergeCell ref="T92:V92"/>
    <mergeCell ref="W92:Y92"/>
    <mergeCell ref="Z92:AB92"/>
    <mergeCell ref="AC74:AE74"/>
    <mergeCell ref="AF74:AH74"/>
    <mergeCell ref="AI74:AK74"/>
    <mergeCell ref="AL74:AN74"/>
    <mergeCell ref="AO74:AQ74"/>
    <mergeCell ref="AR74:AT74"/>
    <mergeCell ref="K74:M74"/>
    <mergeCell ref="N74:P74"/>
    <mergeCell ref="Q74:S74"/>
    <mergeCell ref="T74:V74"/>
    <mergeCell ref="W74:Y74"/>
    <mergeCell ref="Z74:AB74"/>
    <mergeCell ref="AC56:AE56"/>
    <mergeCell ref="AF56:AH56"/>
    <mergeCell ref="AI56:AK56"/>
    <mergeCell ref="AL56:AN56"/>
    <mergeCell ref="AO56:AQ56"/>
    <mergeCell ref="AR56:AT56"/>
    <mergeCell ref="K56:M56"/>
    <mergeCell ref="N56:P56"/>
    <mergeCell ref="Q56:S56"/>
    <mergeCell ref="T56:V56"/>
    <mergeCell ref="W56:Y56"/>
    <mergeCell ref="Z56:AB56"/>
    <mergeCell ref="AC38:AE38"/>
    <mergeCell ref="AF38:AH38"/>
    <mergeCell ref="AI38:AK38"/>
    <mergeCell ref="AL38:AN38"/>
    <mergeCell ref="AO38:AQ38"/>
    <mergeCell ref="AR38:AT38"/>
    <mergeCell ref="K38:M38"/>
    <mergeCell ref="N38:P38"/>
    <mergeCell ref="Q38:S38"/>
    <mergeCell ref="T38:V38"/>
    <mergeCell ref="W38:Y38"/>
    <mergeCell ref="Z38:AB38"/>
    <mergeCell ref="AC4:AE4"/>
    <mergeCell ref="AF4:AH4"/>
    <mergeCell ref="AI4:AK4"/>
    <mergeCell ref="AL4:AN4"/>
    <mergeCell ref="AO4:AQ4"/>
    <mergeCell ref="AR4:AT4"/>
    <mergeCell ref="K4:M4"/>
    <mergeCell ref="N4:P4"/>
    <mergeCell ref="Q4:S4"/>
    <mergeCell ref="T4:V4"/>
    <mergeCell ref="W4:Y4"/>
    <mergeCell ref="Z4:AB4"/>
  </mergeCells>
  <printOptions horizontalCentered="1"/>
  <pageMargins left="0.7874015748031497" right="0.7874015748031497" top="0.76" bottom="0.68" header="0.58" footer="0.5118110236220472"/>
  <pageSetup horizontalDpi="600" verticalDpi="600" orientation="portrait" paperSize="9" r:id="rId1"/>
  <rowBreaks count="1" manualBreakCount="1"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D1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4.57421875" style="0" customWidth="1"/>
    <col min="3" max="3" width="10.8515625" style="0" bestFit="1" customWidth="1"/>
    <col min="4" max="4" width="2.00390625" style="0" customWidth="1"/>
    <col min="5" max="5" width="6.57421875" style="0" customWidth="1"/>
    <col min="6" max="9" width="2.7109375" style="0" customWidth="1"/>
    <col min="10" max="10" width="6.00390625" style="0" customWidth="1"/>
    <col min="11" max="11" width="4.7109375" style="0" customWidth="1"/>
    <col min="12" max="12" width="4.57421875" style="0" customWidth="1"/>
    <col min="13" max="13" width="5.7109375" style="0" customWidth="1"/>
    <col min="14" max="14" width="24.28125" style="0" customWidth="1"/>
    <col min="15" max="15" width="16.57421875" style="0" customWidth="1"/>
    <col min="16" max="19" width="3.28125" style="0" customWidth="1"/>
    <col min="21" max="24" width="3.28125" style="0" customWidth="1"/>
    <col min="26" max="27" width="3.421875" style="0" customWidth="1"/>
    <col min="29" max="30" width="4.00390625" style="0" customWidth="1"/>
  </cols>
  <sheetData>
    <row r="1" spans="1:15" ht="18.75" thickBot="1">
      <c r="A1" s="24" t="str">
        <f>Ilmoittautuminen!A1</f>
        <v>Pyramidi RG3 Moskovskaja, Espoo/EBK</v>
      </c>
      <c r="B1" s="19"/>
      <c r="O1" s="97" t="s">
        <v>138</v>
      </c>
    </row>
    <row r="2" spans="1:30" ht="18">
      <c r="A2" s="24" t="s">
        <v>24</v>
      </c>
      <c r="B2" s="19"/>
      <c r="F2" s="172" t="s">
        <v>129</v>
      </c>
      <c r="G2" s="172"/>
      <c r="H2" s="172" t="s">
        <v>130</v>
      </c>
      <c r="I2" s="172"/>
      <c r="J2" s="172"/>
      <c r="K2" s="172" t="s">
        <v>131</v>
      </c>
      <c r="L2" s="172"/>
      <c r="M2" s="79"/>
      <c r="N2" s="120" t="s">
        <v>139</v>
      </c>
      <c r="O2" s="81" t="str">
        <f>Pelit!A4</f>
        <v>1. kierros</v>
      </c>
      <c r="P2" s="170" t="s">
        <v>137</v>
      </c>
      <c r="Q2" s="170"/>
      <c r="R2" s="170" t="s">
        <v>136</v>
      </c>
      <c r="S2" s="170"/>
      <c r="T2" s="82"/>
      <c r="U2" s="170" t="s">
        <v>137</v>
      </c>
      <c r="V2" s="170"/>
      <c r="W2" s="170" t="s">
        <v>136</v>
      </c>
      <c r="X2" s="170"/>
      <c r="Y2" s="82"/>
      <c r="Z2" s="170" t="s">
        <v>131</v>
      </c>
      <c r="AA2" s="170"/>
      <c r="AB2" s="82"/>
      <c r="AC2" s="170" t="s">
        <v>131</v>
      </c>
      <c r="AD2" s="171"/>
    </row>
    <row r="3" spans="1:30" ht="16.5" thickBot="1">
      <c r="A3" s="19"/>
      <c r="B3" s="19"/>
      <c r="E3" s="79" t="s">
        <v>132</v>
      </c>
      <c r="F3" s="79" t="s">
        <v>105</v>
      </c>
      <c r="G3" s="79" t="s">
        <v>104</v>
      </c>
      <c r="H3" s="79" t="s">
        <v>105</v>
      </c>
      <c r="I3" s="79" t="s">
        <v>104</v>
      </c>
      <c r="J3" s="79" t="s">
        <v>133</v>
      </c>
      <c r="K3" s="79" t="s">
        <v>105</v>
      </c>
      <c r="L3" s="79" t="s">
        <v>104</v>
      </c>
      <c r="M3" s="79" t="s">
        <v>133</v>
      </c>
      <c r="N3" t="s">
        <v>140</v>
      </c>
      <c r="O3" s="83" t="s">
        <v>134</v>
      </c>
      <c r="P3" s="84" t="s">
        <v>105</v>
      </c>
      <c r="Q3" s="84" t="s">
        <v>104</v>
      </c>
      <c r="R3" s="84" t="s">
        <v>100</v>
      </c>
      <c r="S3" s="84" t="s">
        <v>101</v>
      </c>
      <c r="T3" s="85" t="s">
        <v>135</v>
      </c>
      <c r="U3" s="84" t="s">
        <v>105</v>
      </c>
      <c r="V3" s="84" t="s">
        <v>104</v>
      </c>
      <c r="W3" s="84" t="s">
        <v>100</v>
      </c>
      <c r="X3" s="84" t="s">
        <v>101</v>
      </c>
      <c r="Y3" s="85" t="s">
        <v>134</v>
      </c>
      <c r="Z3" s="84" t="s">
        <v>102</v>
      </c>
      <c r="AA3" s="84" t="s">
        <v>103</v>
      </c>
      <c r="AB3" s="85" t="s">
        <v>135</v>
      </c>
      <c r="AC3" s="84" t="s">
        <v>102</v>
      </c>
      <c r="AD3" s="86" t="s">
        <v>103</v>
      </c>
    </row>
    <row r="4" spans="1:30" ht="15.75">
      <c r="A4" s="19">
        <v>1</v>
      </c>
      <c r="B4" s="19">
        <f>IF(AND(ISNUMBER('64_16 kaavio'!P256),'64_16 kaavio'!P256&gt;'64_16 kaavio'!P258),'64_16 kaavio'!O256,IF(ISNUMBER('64_16 kaavio'!P258),'64_16 kaavio'!O258,""))</f>
      </c>
      <c r="C4" s="19" t="e">
        <f>VLOOKUP(B4,Ilmoittautuminen!$B$3:$C$66,2,FALSE)</f>
        <v>#N/A</v>
      </c>
      <c r="E4" s="79"/>
      <c r="F4" s="79">
        <f>SUMIF($O$4:$S$151,B4,$P$4:$P$151)+SUMIF($T$4:$X$151,B4,$U$4:$U$151)</f>
        <v>0</v>
      </c>
      <c r="G4" s="79">
        <f>SUMIF($O$4:$S$151,B4,$Q$4:$Q$151)+SUMIF($T$4:$X$151,B4,$V$4:$V$151)</f>
        <v>0</v>
      </c>
      <c r="H4" s="79">
        <f>SUMIF($O$4:$S$151,B4,$R$4:$R$151)+SUMIF($T$4:$X$151,B4,$S$4:$S$151)</f>
        <v>0</v>
      </c>
      <c r="I4" s="79">
        <f>SUMIF($O$4:$S$151,B4,$S$4:$S$151)+SUMIF($T$4:$X$151,B4,$W$4:$W$151)</f>
        <v>0</v>
      </c>
      <c r="J4" s="79">
        <f>H4-I4</f>
        <v>0</v>
      </c>
      <c r="K4" s="79">
        <f>SUMIF($Y$4:$AA$151,B4,$Z$4:$Z$151)+SUMIF($AB$4:$AD$151,B4,$AD$4:$AD$151)</f>
        <v>0</v>
      </c>
      <c r="L4" s="79">
        <f>SUMIF($Y$4:$AA$151,B4,$AA$4:$AA$151)+SUMIF($AB$4:$AD$151,B4,$AC$4:$AC$151)</f>
        <v>0</v>
      </c>
      <c r="M4" s="79">
        <f>K4-L4</f>
        <v>0</v>
      </c>
      <c r="N4" t="e">
        <f>CONCATENATE(A4,". ",B4," ",C4," ",F4,"-",G4,", ",H4,"-",I4,"(",J4,"), ",K4,"-",L4,"(",M4,")")</f>
        <v>#N/A</v>
      </c>
      <c r="O4" s="87" t="str">
        <f>Pelit!A5</f>
        <v>N.N.</v>
      </c>
      <c r="P4" s="80">
        <f>IF(R4&gt;S4,1,0)</f>
        <v>0</v>
      </c>
      <c r="Q4" s="80">
        <f>IF(R4&lt;S4,1,0)</f>
        <v>0</v>
      </c>
      <c r="R4" s="80">
        <f>Pelit!H5</f>
        <v>0</v>
      </c>
      <c r="S4" s="80">
        <f>Pelit!J5</f>
        <v>0</v>
      </c>
      <c r="T4" s="80" t="str">
        <f>Pelit!F5</f>
        <v>W.O.</v>
      </c>
      <c r="U4" s="80">
        <f>IF(X4&gt;W4,1,0)</f>
        <v>0</v>
      </c>
      <c r="V4" s="80">
        <f>IF(X4&lt;W4,1,0)</f>
        <v>0</v>
      </c>
      <c r="W4" s="80">
        <f>Pelit!H5</f>
        <v>0</v>
      </c>
      <c r="X4" s="80">
        <f>Pelit!J5</f>
        <v>0</v>
      </c>
      <c r="Y4" s="80" t="str">
        <f>Pelit!A5</f>
        <v>N.N.</v>
      </c>
      <c r="Z4" s="80">
        <f>Pelit!AR5</f>
        <v>0</v>
      </c>
      <c r="AA4" s="80">
        <f>Pelit!AT5</f>
        <v>0</v>
      </c>
      <c r="AB4" s="80" t="str">
        <f>Pelit!F5</f>
        <v>W.O.</v>
      </c>
      <c r="AC4" s="80">
        <f>Pelit!AR5</f>
        <v>0</v>
      </c>
      <c r="AD4" s="88">
        <f>Pelit!AT5</f>
        <v>0</v>
      </c>
    </row>
    <row r="5" spans="1:30" ht="15.75">
      <c r="A5" s="19">
        <v>2</v>
      </c>
      <c r="B5" s="19">
        <f>IF(AND(ISNUMBER('64_16 kaavio'!P256),'64_16 kaavio'!P256&lt;'64_16 kaavio'!P258),'64_16 kaavio'!O256,IF(ISNUMBER('64_16 kaavio'!P258),'64_16 kaavio'!O258,""))</f>
      </c>
      <c r="C5" s="19" t="e">
        <f>VLOOKUP(B5,Ilmoittautuminen!$B$3:$C$66,2,FALSE)</f>
        <v>#N/A</v>
      </c>
      <c r="E5" s="79"/>
      <c r="F5" s="79">
        <f aca="true" t="shared" si="0" ref="F5:F67">SUMIF($O$4:$S$151,B5,$P$4:$P$151)+SUMIF($T$4:$X$151,B5,$U$4:$U$151)</f>
        <v>0</v>
      </c>
      <c r="G5" s="79">
        <f aca="true" t="shared" si="1" ref="G5:G67">SUMIF($O$4:$S$151,B5,$Q$4:$Q$151)+SUMIF($T$4:$X$151,B5,$V$4:$V$151)</f>
        <v>0</v>
      </c>
      <c r="H5" s="79">
        <f aca="true" t="shared" si="2" ref="H5:H67">SUMIF($O$4:$S$151,B5,$R$4:$R$151)+SUMIF($T$4:$X$151,B5,$S$4:$S$151)</f>
        <v>0</v>
      </c>
      <c r="I5" s="79">
        <f aca="true" t="shared" si="3" ref="I5:I67">SUMIF($O$4:$S$151,B5,$S$4:$S$151)+SUMIF($T$4:$X$151,B5,$W$4:$W$151)</f>
        <v>0</v>
      </c>
      <c r="J5" s="79">
        <f aca="true" t="shared" si="4" ref="J5:J67">H5-I5</f>
        <v>0</v>
      </c>
      <c r="K5" s="79">
        <f aca="true" t="shared" si="5" ref="K5:K67">SUMIF($Y$4:$AA$151,B5,$Z$4:$Z$151)+SUMIF($AB$4:$AD$151,B5,$AD$4:$AD$151)</f>
        <v>0</v>
      </c>
      <c r="L5" s="79">
        <f aca="true" t="shared" si="6" ref="L5:L67">SUMIF($Y$4:$AA$151,B5,$AA$4:$AA$151)+SUMIF($AB$4:$AD$151,B5,$AC$4:$AC$151)</f>
        <v>0</v>
      </c>
      <c r="M5" s="79">
        <f aca="true" t="shared" si="7" ref="M5:M67">K5-L5</f>
        <v>0</v>
      </c>
      <c r="N5" t="e">
        <f aca="true" t="shared" si="8" ref="N5:N67">CONCATENATE(A5,". ",B5," ",C5," ",F5,"-",G5,", ",H5,"-",I5,"(",J5,"), ",K5,"-",L5,"(",M5,")")</f>
        <v>#N/A</v>
      </c>
      <c r="O5" s="89" t="str">
        <f>Pelit!A6</f>
        <v>W.O.</v>
      </c>
      <c r="P5" s="79">
        <f aca="true" t="shared" si="9" ref="P5:P67">IF(R5&gt;S5,1,0)</f>
        <v>0</v>
      </c>
      <c r="Q5" s="79">
        <f aca="true" t="shared" si="10" ref="Q5:Q67">IF(R5&lt;S5,1,0)</f>
        <v>0</v>
      </c>
      <c r="R5" s="79">
        <f>Pelit!H6</f>
        <v>0</v>
      </c>
      <c r="S5" s="79">
        <f>Pelit!J6</f>
        <v>0</v>
      </c>
      <c r="T5" s="79" t="str">
        <f>Pelit!F6</f>
        <v>W.O.</v>
      </c>
      <c r="U5" s="79">
        <f aca="true" t="shared" si="11" ref="U5:U67">IF(X5&gt;W5,1,0)</f>
        <v>0</v>
      </c>
      <c r="V5" s="79">
        <f aca="true" t="shared" si="12" ref="V5:V67">IF(X5&lt;W5,1,0)</f>
        <v>0</v>
      </c>
      <c r="W5" s="79">
        <f>Pelit!H6</f>
        <v>0</v>
      </c>
      <c r="X5" s="79">
        <f>Pelit!J6</f>
        <v>0</v>
      </c>
      <c r="Y5" s="79" t="str">
        <f>Pelit!A6</f>
        <v>W.O.</v>
      </c>
      <c r="Z5" s="79">
        <f>Pelit!AR6</f>
        <v>0</v>
      </c>
      <c r="AA5" s="79">
        <f>Pelit!AT6</f>
        <v>0</v>
      </c>
      <c r="AB5" s="79" t="str">
        <f>Pelit!F6</f>
        <v>W.O.</v>
      </c>
      <c r="AC5" s="79">
        <f>Pelit!AR6</f>
        <v>0</v>
      </c>
      <c r="AD5" s="90">
        <f>Pelit!AT6</f>
        <v>0</v>
      </c>
    </row>
    <row r="6" spans="1:30" ht="15.75">
      <c r="A6" s="19">
        <v>3</v>
      </c>
      <c r="B6" s="19">
        <f>IF(AND(ISNUMBER('64_16 kaavio'!K252),'64_16 kaavio'!K252&lt;'64_16 kaavio'!K254),'64_16 kaavio'!J252,IF(ISNUMBER('64_16 kaavio'!K254),'64_16 kaavio'!J254,""))</f>
      </c>
      <c r="C6" s="19" t="e">
        <f>VLOOKUP(B6,Ilmoittautuminen!$B$3:$C$66,2,FALSE)</f>
        <v>#N/A</v>
      </c>
      <c r="E6" s="79"/>
      <c r="F6" s="79">
        <f t="shared" si="0"/>
        <v>0</v>
      </c>
      <c r="G6" s="79">
        <f t="shared" si="1"/>
        <v>0</v>
      </c>
      <c r="H6" s="79">
        <f t="shared" si="2"/>
        <v>0</v>
      </c>
      <c r="I6" s="79">
        <f t="shared" si="3"/>
        <v>0</v>
      </c>
      <c r="J6" s="79">
        <f t="shared" si="4"/>
        <v>0</v>
      </c>
      <c r="K6" s="79">
        <f t="shared" si="5"/>
        <v>0</v>
      </c>
      <c r="L6" s="79">
        <f t="shared" si="6"/>
        <v>0</v>
      </c>
      <c r="M6" s="79">
        <f t="shared" si="7"/>
        <v>0</v>
      </c>
      <c r="N6" t="e">
        <f t="shared" si="8"/>
        <v>#N/A</v>
      </c>
      <c r="O6" s="89" t="str">
        <f>Pelit!A7</f>
        <v>W.O.</v>
      </c>
      <c r="P6" s="79">
        <f t="shared" si="9"/>
        <v>0</v>
      </c>
      <c r="Q6" s="79">
        <f t="shared" si="10"/>
        <v>0</v>
      </c>
      <c r="R6" s="79">
        <f>Pelit!H7</f>
        <v>0</v>
      </c>
      <c r="S6" s="79">
        <f>Pelit!J7</f>
        <v>0</v>
      </c>
      <c r="T6" s="79" t="str">
        <f>Pelit!F7</f>
        <v>W.O.</v>
      </c>
      <c r="U6" s="79">
        <f t="shared" si="11"/>
        <v>0</v>
      </c>
      <c r="V6" s="79">
        <f t="shared" si="12"/>
        <v>0</v>
      </c>
      <c r="W6" s="79">
        <f>Pelit!H7</f>
        <v>0</v>
      </c>
      <c r="X6" s="79">
        <f>Pelit!J7</f>
        <v>0</v>
      </c>
      <c r="Y6" s="79" t="str">
        <f>Pelit!A7</f>
        <v>W.O.</v>
      </c>
      <c r="Z6" s="79">
        <f>Pelit!AR7</f>
        <v>0</v>
      </c>
      <c r="AA6" s="79">
        <f>Pelit!AT7</f>
        <v>0</v>
      </c>
      <c r="AB6" s="79" t="str">
        <f>Pelit!F7</f>
        <v>W.O.</v>
      </c>
      <c r="AC6" s="79">
        <f>Pelit!AR7</f>
        <v>0</v>
      </c>
      <c r="AD6" s="90">
        <f>Pelit!AT7</f>
        <v>0</v>
      </c>
    </row>
    <row r="7" spans="1:30" ht="15.75">
      <c r="A7" s="19">
        <v>3</v>
      </c>
      <c r="B7" s="19">
        <f>IF(AND(ISNUMBER('64_16 kaavio'!K260),'64_16 kaavio'!K260&lt;'64_16 kaavio'!K262),'64_16 kaavio'!J260,IF(ISNUMBER('64_16 kaavio'!K262),'64_16 kaavio'!J262,""))</f>
      </c>
      <c r="C7" s="19" t="e">
        <f>VLOOKUP(B7,Ilmoittautuminen!$B$3:$C$66,2,FALSE)</f>
        <v>#N/A</v>
      </c>
      <c r="E7" s="79"/>
      <c r="F7" s="79">
        <f t="shared" si="0"/>
        <v>0</v>
      </c>
      <c r="G7" s="79">
        <f t="shared" si="1"/>
        <v>0</v>
      </c>
      <c r="H7" s="79">
        <f t="shared" si="2"/>
        <v>0</v>
      </c>
      <c r="I7" s="79">
        <f t="shared" si="3"/>
        <v>0</v>
      </c>
      <c r="J7" s="79">
        <f t="shared" si="4"/>
        <v>0</v>
      </c>
      <c r="K7" s="79">
        <f t="shared" si="5"/>
        <v>0</v>
      </c>
      <c r="L7" s="79">
        <f t="shared" si="6"/>
        <v>0</v>
      </c>
      <c r="M7" s="79">
        <f t="shared" si="7"/>
        <v>0</v>
      </c>
      <c r="N7" t="e">
        <f t="shared" si="8"/>
        <v>#N/A</v>
      </c>
      <c r="O7" s="89" t="str">
        <f>Pelit!A8</f>
        <v>W.O.</v>
      </c>
      <c r="P7" s="79">
        <f t="shared" si="9"/>
        <v>0</v>
      </c>
      <c r="Q7" s="79">
        <f t="shared" si="10"/>
        <v>0</v>
      </c>
      <c r="R7" s="79">
        <f>Pelit!H8</f>
        <v>0</v>
      </c>
      <c r="S7" s="79">
        <f>Pelit!J8</f>
        <v>0</v>
      </c>
      <c r="T7" s="79" t="str">
        <f>Pelit!F8</f>
        <v>W.O.</v>
      </c>
      <c r="U7" s="79">
        <f t="shared" si="11"/>
        <v>0</v>
      </c>
      <c r="V7" s="79">
        <f t="shared" si="12"/>
        <v>0</v>
      </c>
      <c r="W7" s="79">
        <f>Pelit!H8</f>
        <v>0</v>
      </c>
      <c r="X7" s="79">
        <f>Pelit!J8</f>
        <v>0</v>
      </c>
      <c r="Y7" s="79" t="str">
        <f>Pelit!A8</f>
        <v>W.O.</v>
      </c>
      <c r="Z7" s="79">
        <f>Pelit!AR8</f>
        <v>0</v>
      </c>
      <c r="AA7" s="79">
        <f>Pelit!AT8</f>
        <v>0</v>
      </c>
      <c r="AB7" s="79" t="str">
        <f>Pelit!F8</f>
        <v>W.O.</v>
      </c>
      <c r="AC7" s="79">
        <f>Pelit!AR8</f>
        <v>0</v>
      </c>
      <c r="AD7" s="90">
        <f>Pelit!AT8</f>
        <v>0</v>
      </c>
    </row>
    <row r="8" spans="1:30" ht="15.75">
      <c r="A8" s="19">
        <v>5</v>
      </c>
      <c r="B8" s="19">
        <f>IF(AND(ISNUMBER('64_16 kaavio'!G244),'64_16 kaavio'!G244&lt;'64_16 kaavio'!G246),'64_16 kaavio'!F244,IF(ISNUMBER('64_16 kaavio'!G246),'64_16 kaavio'!F246,""))</f>
      </c>
      <c r="C8" s="19" t="e">
        <f>VLOOKUP(B8,Ilmoittautuminen!$B$3:$C$66,2,FALSE)</f>
        <v>#N/A</v>
      </c>
      <c r="E8" s="79"/>
      <c r="F8" s="79">
        <f t="shared" si="0"/>
        <v>0</v>
      </c>
      <c r="G8" s="79">
        <f t="shared" si="1"/>
        <v>0</v>
      </c>
      <c r="H8" s="79">
        <f t="shared" si="2"/>
        <v>0</v>
      </c>
      <c r="I8" s="79">
        <f t="shared" si="3"/>
        <v>0</v>
      </c>
      <c r="J8" s="79">
        <f t="shared" si="4"/>
        <v>0</v>
      </c>
      <c r="K8" s="79">
        <f t="shared" si="5"/>
        <v>0</v>
      </c>
      <c r="L8" s="79">
        <f t="shared" si="6"/>
        <v>0</v>
      </c>
      <c r="M8" s="79">
        <f t="shared" si="7"/>
        <v>0</v>
      </c>
      <c r="N8" t="e">
        <f t="shared" si="8"/>
        <v>#N/A</v>
      </c>
      <c r="O8" s="89" t="str">
        <f>Pelit!A9</f>
        <v>W.O.</v>
      </c>
      <c r="P8" s="79">
        <f t="shared" si="9"/>
        <v>0</v>
      </c>
      <c r="Q8" s="79">
        <f t="shared" si="10"/>
        <v>0</v>
      </c>
      <c r="R8" s="79">
        <f>Pelit!H9</f>
        <v>0</v>
      </c>
      <c r="S8" s="79">
        <f>Pelit!J9</f>
        <v>0</v>
      </c>
      <c r="T8" s="79" t="str">
        <f>Pelit!F9</f>
        <v>W.O.</v>
      </c>
      <c r="U8" s="79">
        <f t="shared" si="11"/>
        <v>0</v>
      </c>
      <c r="V8" s="79">
        <f t="shared" si="12"/>
        <v>0</v>
      </c>
      <c r="W8" s="79">
        <f>Pelit!H9</f>
        <v>0</v>
      </c>
      <c r="X8" s="79">
        <f>Pelit!J9</f>
        <v>0</v>
      </c>
      <c r="Y8" s="79" t="str">
        <f>Pelit!A9</f>
        <v>W.O.</v>
      </c>
      <c r="Z8" s="79">
        <f>Pelit!AR9</f>
        <v>0</v>
      </c>
      <c r="AA8" s="79">
        <f>Pelit!AT9</f>
        <v>0</v>
      </c>
      <c r="AB8" s="79" t="str">
        <f>Pelit!F9</f>
        <v>W.O.</v>
      </c>
      <c r="AC8" s="79">
        <f>Pelit!AR9</f>
        <v>0</v>
      </c>
      <c r="AD8" s="90">
        <f>Pelit!AT9</f>
        <v>0</v>
      </c>
    </row>
    <row r="9" spans="1:30" ht="15.75">
      <c r="A9" s="19">
        <v>5</v>
      </c>
      <c r="B9" s="19">
        <f>IF(AND(ISNUMBER('64_16 kaavio'!G252),'64_16 kaavio'!G252&lt;'64_16 kaavio'!G254),'64_16 kaavio'!F252,IF(ISNUMBER('64_16 kaavio'!G254),'64_16 kaavio'!F254,""))</f>
      </c>
      <c r="C9" s="19" t="e">
        <f>VLOOKUP(B9,Ilmoittautuminen!$B$3:$C$66,2,FALSE)</f>
        <v>#N/A</v>
      </c>
      <c r="E9" s="79"/>
      <c r="F9" s="79">
        <f t="shared" si="0"/>
        <v>0</v>
      </c>
      <c r="G9" s="79">
        <f t="shared" si="1"/>
        <v>0</v>
      </c>
      <c r="H9" s="79">
        <f t="shared" si="2"/>
        <v>0</v>
      </c>
      <c r="I9" s="79">
        <f t="shared" si="3"/>
        <v>0</v>
      </c>
      <c r="J9" s="79">
        <f t="shared" si="4"/>
        <v>0</v>
      </c>
      <c r="K9" s="79">
        <f t="shared" si="5"/>
        <v>0</v>
      </c>
      <c r="L9" s="79">
        <f t="shared" si="6"/>
        <v>0</v>
      </c>
      <c r="M9" s="79">
        <f t="shared" si="7"/>
        <v>0</v>
      </c>
      <c r="N9" t="e">
        <f t="shared" si="8"/>
        <v>#N/A</v>
      </c>
      <c r="O9" s="89" t="str">
        <f>Pelit!A10</f>
        <v>W.O.</v>
      </c>
      <c r="P9" s="79">
        <f t="shared" si="9"/>
        <v>0</v>
      </c>
      <c r="Q9" s="79">
        <f t="shared" si="10"/>
        <v>0</v>
      </c>
      <c r="R9" s="79">
        <f>Pelit!H10</f>
        <v>0</v>
      </c>
      <c r="S9" s="79">
        <f>Pelit!J10</f>
        <v>0</v>
      </c>
      <c r="T9" s="79" t="str">
        <f>Pelit!F10</f>
        <v>W.O.</v>
      </c>
      <c r="U9" s="79">
        <f t="shared" si="11"/>
        <v>0</v>
      </c>
      <c r="V9" s="79">
        <f t="shared" si="12"/>
        <v>0</v>
      </c>
      <c r="W9" s="79">
        <f>Pelit!H10</f>
        <v>0</v>
      </c>
      <c r="X9" s="79">
        <f>Pelit!J10</f>
        <v>0</v>
      </c>
      <c r="Y9" s="79" t="str">
        <f>Pelit!A10</f>
        <v>W.O.</v>
      </c>
      <c r="Z9" s="79">
        <f>Pelit!AR10</f>
        <v>0</v>
      </c>
      <c r="AA9" s="79">
        <f>Pelit!AT10</f>
        <v>0</v>
      </c>
      <c r="AB9" s="79" t="str">
        <f>Pelit!F10</f>
        <v>W.O.</v>
      </c>
      <c r="AC9" s="79">
        <f>Pelit!AR10</f>
        <v>0</v>
      </c>
      <c r="AD9" s="90">
        <f>Pelit!AT10</f>
        <v>0</v>
      </c>
    </row>
    <row r="10" spans="1:30" ht="15.75">
      <c r="A10" s="19">
        <v>5</v>
      </c>
      <c r="B10" s="19">
        <f>IF(AND(ISNUMBER('64_16 kaavio'!G260),'64_16 kaavio'!G260&lt;'64_16 kaavio'!G262),'64_16 kaavio'!F260,IF(ISNUMBER('64_16 kaavio'!G262),'64_16 kaavio'!F262,""))</f>
      </c>
      <c r="C10" s="19" t="e">
        <f>VLOOKUP(B10,Ilmoittautuminen!$B$3:$C$66,2,FALSE)</f>
        <v>#N/A</v>
      </c>
      <c r="E10" s="79"/>
      <c r="F10" s="79">
        <f t="shared" si="0"/>
        <v>0</v>
      </c>
      <c r="G10" s="79">
        <f t="shared" si="1"/>
        <v>0</v>
      </c>
      <c r="H10" s="79">
        <f t="shared" si="2"/>
        <v>0</v>
      </c>
      <c r="I10" s="79">
        <f t="shared" si="3"/>
        <v>0</v>
      </c>
      <c r="J10" s="79">
        <f t="shared" si="4"/>
        <v>0</v>
      </c>
      <c r="K10" s="79">
        <f t="shared" si="5"/>
        <v>0</v>
      </c>
      <c r="L10" s="79">
        <f t="shared" si="6"/>
        <v>0</v>
      </c>
      <c r="M10" s="79">
        <f t="shared" si="7"/>
        <v>0</v>
      </c>
      <c r="N10" t="e">
        <f t="shared" si="8"/>
        <v>#N/A</v>
      </c>
      <c r="O10" s="89" t="str">
        <f>Pelit!A11</f>
        <v>W.O.</v>
      </c>
      <c r="P10" s="79">
        <f t="shared" si="9"/>
        <v>0</v>
      </c>
      <c r="Q10" s="79">
        <f t="shared" si="10"/>
        <v>0</v>
      </c>
      <c r="R10" s="79">
        <f>Pelit!H11</f>
        <v>0</v>
      </c>
      <c r="S10" s="79">
        <f>Pelit!J11</f>
        <v>0</v>
      </c>
      <c r="T10" s="79" t="str">
        <f>Pelit!F11</f>
        <v>W.O.</v>
      </c>
      <c r="U10" s="79">
        <f t="shared" si="11"/>
        <v>0</v>
      </c>
      <c r="V10" s="79">
        <f t="shared" si="12"/>
        <v>0</v>
      </c>
      <c r="W10" s="79">
        <f>Pelit!H11</f>
        <v>0</v>
      </c>
      <c r="X10" s="79">
        <f>Pelit!J11</f>
        <v>0</v>
      </c>
      <c r="Y10" s="79" t="str">
        <f>Pelit!A11</f>
        <v>W.O.</v>
      </c>
      <c r="Z10" s="79">
        <f>Pelit!AR11</f>
        <v>0</v>
      </c>
      <c r="AA10" s="79">
        <f>Pelit!AT11</f>
        <v>0</v>
      </c>
      <c r="AB10" s="79" t="str">
        <f>Pelit!F11</f>
        <v>W.O.</v>
      </c>
      <c r="AC10" s="79">
        <f>Pelit!AR11</f>
        <v>0</v>
      </c>
      <c r="AD10" s="90">
        <f>Pelit!AT11</f>
        <v>0</v>
      </c>
    </row>
    <row r="11" spans="1:30" ht="15.75">
      <c r="A11" s="19">
        <v>5</v>
      </c>
      <c r="B11" s="19">
        <f>IF(AND(ISNUMBER('64_16 kaavio'!G268),'64_16 kaavio'!G268&lt;'64_16 kaavio'!G270),'64_16 kaavio'!F268,IF(ISNUMBER('64_16 kaavio'!G270),'64_16 kaavio'!F270,""))</f>
      </c>
      <c r="C11" s="19" t="e">
        <f>VLOOKUP(B11,Ilmoittautuminen!$B$3:$C$66,2,FALSE)</f>
        <v>#N/A</v>
      </c>
      <c r="E11" s="79"/>
      <c r="F11" s="79">
        <f t="shared" si="0"/>
        <v>0</v>
      </c>
      <c r="G11" s="79">
        <f t="shared" si="1"/>
        <v>0</v>
      </c>
      <c r="H11" s="79">
        <f t="shared" si="2"/>
        <v>0</v>
      </c>
      <c r="I11" s="79">
        <f t="shared" si="3"/>
        <v>0</v>
      </c>
      <c r="J11" s="79">
        <f t="shared" si="4"/>
        <v>0</v>
      </c>
      <c r="K11" s="79">
        <f t="shared" si="5"/>
        <v>0</v>
      </c>
      <c r="L11" s="79">
        <f t="shared" si="6"/>
        <v>0</v>
      </c>
      <c r="M11" s="79">
        <f t="shared" si="7"/>
        <v>0</v>
      </c>
      <c r="N11" t="e">
        <f t="shared" si="8"/>
        <v>#N/A</v>
      </c>
      <c r="O11" s="89" t="str">
        <f>Pelit!A12</f>
        <v>W.O.</v>
      </c>
      <c r="P11" s="79">
        <f t="shared" si="9"/>
        <v>0</v>
      </c>
      <c r="Q11" s="79">
        <f t="shared" si="10"/>
        <v>0</v>
      </c>
      <c r="R11" s="79">
        <f>Pelit!H12</f>
        <v>0</v>
      </c>
      <c r="S11" s="79">
        <f>Pelit!J12</f>
        <v>0</v>
      </c>
      <c r="T11" s="79" t="str">
        <f>Pelit!F12</f>
        <v>W.O.</v>
      </c>
      <c r="U11" s="79">
        <f t="shared" si="11"/>
        <v>0</v>
      </c>
      <c r="V11" s="79">
        <f t="shared" si="12"/>
        <v>0</v>
      </c>
      <c r="W11" s="79">
        <f>Pelit!H12</f>
        <v>0</v>
      </c>
      <c r="X11" s="79">
        <f>Pelit!J12</f>
        <v>0</v>
      </c>
      <c r="Y11" s="79" t="str">
        <f>Pelit!A12</f>
        <v>W.O.</v>
      </c>
      <c r="Z11" s="79">
        <f>Pelit!AR12</f>
        <v>0</v>
      </c>
      <c r="AA11" s="79">
        <f>Pelit!AT12</f>
        <v>0</v>
      </c>
      <c r="AB11" s="79" t="str">
        <f>Pelit!F12</f>
        <v>W.O.</v>
      </c>
      <c r="AC11" s="79">
        <f>Pelit!AR12</f>
        <v>0</v>
      </c>
      <c r="AD11" s="90">
        <f>Pelit!AT12</f>
        <v>0</v>
      </c>
    </row>
    <row r="12" spans="1:30" ht="15.75">
      <c r="A12" s="19">
        <v>9</v>
      </c>
      <c r="B12" s="19">
        <f>IF(AND(ISNUMBER('64_16 kaavio'!C212),'64_16 kaavio'!C212&lt;'64_16 kaavio'!C214),'64_16 kaavio'!B212,IF(ISNUMBER('64_16 kaavio'!C214),'64_16 kaavio'!B214,""))</f>
      </c>
      <c r="C12" s="19" t="e">
        <f>VLOOKUP(B12,Ilmoittautuminen!$B$3:$C$66,2,FALSE)</f>
        <v>#N/A</v>
      </c>
      <c r="E12" s="79"/>
      <c r="F12" s="79">
        <f t="shared" si="0"/>
        <v>0</v>
      </c>
      <c r="G12" s="79">
        <f t="shared" si="1"/>
        <v>0</v>
      </c>
      <c r="H12" s="79">
        <f t="shared" si="2"/>
        <v>0</v>
      </c>
      <c r="I12" s="79">
        <f t="shared" si="3"/>
        <v>0</v>
      </c>
      <c r="J12" s="79">
        <f t="shared" si="4"/>
        <v>0</v>
      </c>
      <c r="K12" s="79">
        <f t="shared" si="5"/>
        <v>0</v>
      </c>
      <c r="L12" s="79">
        <f t="shared" si="6"/>
        <v>0</v>
      </c>
      <c r="M12" s="79">
        <f t="shared" si="7"/>
        <v>0</v>
      </c>
      <c r="N12" t="e">
        <f t="shared" si="8"/>
        <v>#N/A</v>
      </c>
      <c r="O12" s="89" t="str">
        <f>Pelit!A13</f>
        <v>W.O.</v>
      </c>
      <c r="P12" s="79">
        <f t="shared" si="9"/>
        <v>0</v>
      </c>
      <c r="Q12" s="79">
        <f t="shared" si="10"/>
        <v>0</v>
      </c>
      <c r="R12" s="79">
        <f>Pelit!H13</f>
        <v>0</v>
      </c>
      <c r="S12" s="79">
        <f>Pelit!J13</f>
        <v>0</v>
      </c>
      <c r="T12" s="79" t="str">
        <f>Pelit!F13</f>
        <v>W.O.</v>
      </c>
      <c r="U12" s="79">
        <f t="shared" si="11"/>
        <v>0</v>
      </c>
      <c r="V12" s="79">
        <f t="shared" si="12"/>
        <v>0</v>
      </c>
      <c r="W12" s="79">
        <f>Pelit!H13</f>
        <v>0</v>
      </c>
      <c r="X12" s="79">
        <f>Pelit!J13</f>
        <v>0</v>
      </c>
      <c r="Y12" s="79" t="str">
        <f>Pelit!A13</f>
        <v>W.O.</v>
      </c>
      <c r="Z12" s="79">
        <f>Pelit!AR13</f>
        <v>0</v>
      </c>
      <c r="AA12" s="79">
        <f>Pelit!AT13</f>
        <v>0</v>
      </c>
      <c r="AB12" s="79" t="str">
        <f>Pelit!F13</f>
        <v>W.O.</v>
      </c>
      <c r="AC12" s="79">
        <f>Pelit!AR13</f>
        <v>0</v>
      </c>
      <c r="AD12" s="90">
        <f>Pelit!AT13</f>
        <v>0</v>
      </c>
    </row>
    <row r="13" spans="1:30" ht="15.75">
      <c r="A13" s="19">
        <v>9</v>
      </c>
      <c r="B13" s="19">
        <f>IF(AND(ISNUMBER('64_16 kaavio'!C220),'64_16 kaavio'!C220&lt;'64_16 kaavio'!C222),'64_16 kaavio'!B220,IF(ISNUMBER('64_16 kaavio'!C222),'64_16 kaavio'!B222,""))</f>
      </c>
      <c r="C13" s="19" t="e">
        <f>VLOOKUP(B13,Ilmoittautuminen!$B$3:$C$66,2,FALSE)</f>
        <v>#N/A</v>
      </c>
      <c r="E13" s="79"/>
      <c r="F13" s="79">
        <f t="shared" si="0"/>
        <v>0</v>
      </c>
      <c r="G13" s="79">
        <f t="shared" si="1"/>
        <v>0</v>
      </c>
      <c r="H13" s="79">
        <f t="shared" si="2"/>
        <v>0</v>
      </c>
      <c r="I13" s="79">
        <f t="shared" si="3"/>
        <v>0</v>
      </c>
      <c r="J13" s="79">
        <f t="shared" si="4"/>
        <v>0</v>
      </c>
      <c r="K13" s="79">
        <f t="shared" si="5"/>
        <v>0</v>
      </c>
      <c r="L13" s="79">
        <f t="shared" si="6"/>
        <v>0</v>
      </c>
      <c r="M13" s="79">
        <f t="shared" si="7"/>
        <v>0</v>
      </c>
      <c r="N13" t="e">
        <f t="shared" si="8"/>
        <v>#N/A</v>
      </c>
      <c r="O13" s="89" t="str">
        <f>Pelit!A14</f>
        <v>W.O.</v>
      </c>
      <c r="P13" s="79">
        <f t="shared" si="9"/>
        <v>0</v>
      </c>
      <c r="Q13" s="79">
        <f t="shared" si="10"/>
        <v>0</v>
      </c>
      <c r="R13" s="79">
        <f>Pelit!H14</f>
        <v>0</v>
      </c>
      <c r="S13" s="79">
        <f>Pelit!J14</f>
        <v>0</v>
      </c>
      <c r="T13" s="79" t="str">
        <f>Pelit!F14</f>
        <v>W.O.</v>
      </c>
      <c r="U13" s="79">
        <f t="shared" si="11"/>
        <v>0</v>
      </c>
      <c r="V13" s="79">
        <f t="shared" si="12"/>
        <v>0</v>
      </c>
      <c r="W13" s="79">
        <f>Pelit!H14</f>
        <v>0</v>
      </c>
      <c r="X13" s="79">
        <f>Pelit!J14</f>
        <v>0</v>
      </c>
      <c r="Y13" s="79" t="str">
        <f>Pelit!A14</f>
        <v>W.O.</v>
      </c>
      <c r="Z13" s="79">
        <f>Pelit!AR14</f>
        <v>0</v>
      </c>
      <c r="AA13" s="79">
        <f>Pelit!AT14</f>
        <v>0</v>
      </c>
      <c r="AB13" s="79" t="str">
        <f>Pelit!F14</f>
        <v>W.O.</v>
      </c>
      <c r="AC13" s="79">
        <f>Pelit!AR14</f>
        <v>0</v>
      </c>
      <c r="AD13" s="90">
        <f>Pelit!AT14</f>
        <v>0</v>
      </c>
    </row>
    <row r="14" spans="1:30" ht="15.75">
      <c r="A14" s="19">
        <v>9</v>
      </c>
      <c r="B14" s="19">
        <f>IF(AND(ISNUMBER('64_16 kaavio'!C228),'64_16 kaavio'!C228&lt;'64_16 kaavio'!C230),'64_16 kaavio'!B228,IF(ISNUMBER('64_16 kaavio'!C230),'64_16 kaavio'!B230,""))</f>
      </c>
      <c r="C14" s="19" t="e">
        <f>VLOOKUP(B14,Ilmoittautuminen!$B$3:$C$66,2,FALSE)</f>
        <v>#N/A</v>
      </c>
      <c r="E14" s="79"/>
      <c r="F14" s="79">
        <f t="shared" si="0"/>
        <v>0</v>
      </c>
      <c r="G14" s="79">
        <f t="shared" si="1"/>
        <v>0</v>
      </c>
      <c r="H14" s="79">
        <f t="shared" si="2"/>
        <v>0</v>
      </c>
      <c r="I14" s="79">
        <f t="shared" si="3"/>
        <v>0</v>
      </c>
      <c r="J14" s="79">
        <f t="shared" si="4"/>
        <v>0</v>
      </c>
      <c r="K14" s="79">
        <f t="shared" si="5"/>
        <v>0</v>
      </c>
      <c r="L14" s="79">
        <f t="shared" si="6"/>
        <v>0</v>
      </c>
      <c r="M14" s="79">
        <f t="shared" si="7"/>
        <v>0</v>
      </c>
      <c r="N14" t="e">
        <f t="shared" si="8"/>
        <v>#N/A</v>
      </c>
      <c r="O14" s="89" t="str">
        <f>Pelit!A15</f>
        <v>W.O.</v>
      </c>
      <c r="P14" s="79">
        <f t="shared" si="9"/>
        <v>0</v>
      </c>
      <c r="Q14" s="79">
        <f t="shared" si="10"/>
        <v>0</v>
      </c>
      <c r="R14" s="79">
        <f>Pelit!H15</f>
        <v>0</v>
      </c>
      <c r="S14" s="79">
        <f>Pelit!J15</f>
        <v>0</v>
      </c>
      <c r="T14" s="79" t="str">
        <f>Pelit!F15</f>
        <v>W.O.</v>
      </c>
      <c r="U14" s="79">
        <f t="shared" si="11"/>
        <v>0</v>
      </c>
      <c r="V14" s="79">
        <f t="shared" si="12"/>
        <v>0</v>
      </c>
      <c r="W14" s="79">
        <f>Pelit!H15</f>
        <v>0</v>
      </c>
      <c r="X14" s="79">
        <f>Pelit!J15</f>
        <v>0</v>
      </c>
      <c r="Y14" s="79" t="str">
        <f>Pelit!A15</f>
        <v>W.O.</v>
      </c>
      <c r="Z14" s="79">
        <f>Pelit!AR15</f>
        <v>0</v>
      </c>
      <c r="AA14" s="79">
        <f>Pelit!AT15</f>
        <v>0</v>
      </c>
      <c r="AB14" s="79" t="str">
        <f>Pelit!F15</f>
        <v>W.O.</v>
      </c>
      <c r="AC14" s="79">
        <f>Pelit!AR15</f>
        <v>0</v>
      </c>
      <c r="AD14" s="90">
        <f>Pelit!AT15</f>
        <v>0</v>
      </c>
    </row>
    <row r="15" spans="1:30" ht="15.75">
      <c r="A15" s="19">
        <v>9</v>
      </c>
      <c r="B15" s="19">
        <f>IF(AND(ISNUMBER('64_16 kaavio'!C236),'64_16 kaavio'!C236&lt;'64_16 kaavio'!C238),'64_16 kaavio'!B236,IF(ISNUMBER('64_16 kaavio'!C238),'64_16 kaavio'!B238,""))</f>
      </c>
      <c r="C15" s="19" t="e">
        <f>VLOOKUP(B15,Ilmoittautuminen!$B$3:$C$66,2,FALSE)</f>
        <v>#N/A</v>
      </c>
      <c r="E15" s="79"/>
      <c r="F15" s="79">
        <f t="shared" si="0"/>
        <v>0</v>
      </c>
      <c r="G15" s="79">
        <f t="shared" si="1"/>
        <v>0</v>
      </c>
      <c r="H15" s="79">
        <f t="shared" si="2"/>
        <v>0</v>
      </c>
      <c r="I15" s="79">
        <f t="shared" si="3"/>
        <v>0</v>
      </c>
      <c r="J15" s="79">
        <f t="shared" si="4"/>
        <v>0</v>
      </c>
      <c r="K15" s="79">
        <f t="shared" si="5"/>
        <v>0</v>
      </c>
      <c r="L15" s="79">
        <f t="shared" si="6"/>
        <v>0</v>
      </c>
      <c r="M15" s="79">
        <f t="shared" si="7"/>
        <v>0</v>
      </c>
      <c r="N15" t="e">
        <f t="shared" si="8"/>
        <v>#N/A</v>
      </c>
      <c r="O15" s="89" t="str">
        <f>Pelit!A16</f>
        <v>W.O.</v>
      </c>
      <c r="P15" s="79">
        <f t="shared" si="9"/>
        <v>0</v>
      </c>
      <c r="Q15" s="79">
        <f t="shared" si="10"/>
        <v>0</v>
      </c>
      <c r="R15" s="79">
        <f>Pelit!H16</f>
        <v>0</v>
      </c>
      <c r="S15" s="79">
        <f>Pelit!J16</f>
        <v>0</v>
      </c>
      <c r="T15" s="79" t="str">
        <f>Pelit!F16</f>
        <v>W.O.</v>
      </c>
      <c r="U15" s="79">
        <f t="shared" si="11"/>
        <v>0</v>
      </c>
      <c r="V15" s="79">
        <f t="shared" si="12"/>
        <v>0</v>
      </c>
      <c r="W15" s="79">
        <f>Pelit!H16</f>
        <v>0</v>
      </c>
      <c r="X15" s="79">
        <f>Pelit!J16</f>
        <v>0</v>
      </c>
      <c r="Y15" s="79" t="str">
        <f>Pelit!A16</f>
        <v>W.O.</v>
      </c>
      <c r="Z15" s="79">
        <f>Pelit!AR16</f>
        <v>0</v>
      </c>
      <c r="AA15" s="79">
        <f>Pelit!AT16</f>
        <v>0</v>
      </c>
      <c r="AB15" s="79" t="str">
        <f>Pelit!F16</f>
        <v>W.O.</v>
      </c>
      <c r="AC15" s="79">
        <f>Pelit!AR16</f>
        <v>0</v>
      </c>
      <c r="AD15" s="90">
        <f>Pelit!AT16</f>
        <v>0</v>
      </c>
    </row>
    <row r="16" spans="1:30" ht="15.75">
      <c r="A16" s="19">
        <v>9</v>
      </c>
      <c r="B16" s="19">
        <f>IF(AND(ISNUMBER('64_16 kaavio'!C244),'64_16 kaavio'!C244&lt;'64_16 kaavio'!C246),'64_16 kaavio'!B244,IF(ISNUMBER('64_16 kaavio'!C246),'64_16 kaavio'!B246,""))</f>
      </c>
      <c r="C16" s="19" t="e">
        <f>VLOOKUP(B16,Ilmoittautuminen!$B$3:$C$66,2,FALSE)</f>
        <v>#N/A</v>
      </c>
      <c r="E16" s="79"/>
      <c r="F16" s="79">
        <f t="shared" si="0"/>
        <v>0</v>
      </c>
      <c r="G16" s="79">
        <f t="shared" si="1"/>
        <v>0</v>
      </c>
      <c r="H16" s="79">
        <f t="shared" si="2"/>
        <v>0</v>
      </c>
      <c r="I16" s="79">
        <f t="shared" si="3"/>
        <v>0</v>
      </c>
      <c r="J16" s="79">
        <f t="shared" si="4"/>
        <v>0</v>
      </c>
      <c r="K16" s="79">
        <f t="shared" si="5"/>
        <v>0</v>
      </c>
      <c r="L16" s="79">
        <f t="shared" si="6"/>
        <v>0</v>
      </c>
      <c r="M16" s="79">
        <f t="shared" si="7"/>
        <v>0</v>
      </c>
      <c r="N16" t="e">
        <f t="shared" si="8"/>
        <v>#N/A</v>
      </c>
      <c r="O16" s="89" t="str">
        <f>Pelit!A17</f>
        <v>W.O.</v>
      </c>
      <c r="P16" s="79">
        <f t="shared" si="9"/>
        <v>0</v>
      </c>
      <c r="Q16" s="79">
        <f t="shared" si="10"/>
        <v>0</v>
      </c>
      <c r="R16" s="79">
        <f>Pelit!H17</f>
        <v>0</v>
      </c>
      <c r="S16" s="79">
        <f>Pelit!J17</f>
        <v>0</v>
      </c>
      <c r="T16" s="79" t="str">
        <f>Pelit!F17</f>
        <v>W.O.</v>
      </c>
      <c r="U16" s="79">
        <f t="shared" si="11"/>
        <v>0</v>
      </c>
      <c r="V16" s="79">
        <f t="shared" si="12"/>
        <v>0</v>
      </c>
      <c r="W16" s="79">
        <f>Pelit!H17</f>
        <v>0</v>
      </c>
      <c r="X16" s="79">
        <f>Pelit!J17</f>
        <v>0</v>
      </c>
      <c r="Y16" s="79" t="str">
        <f>Pelit!A17</f>
        <v>W.O.</v>
      </c>
      <c r="Z16" s="79">
        <f>Pelit!AR17</f>
        <v>0</v>
      </c>
      <c r="AA16" s="79">
        <f>Pelit!AT17</f>
        <v>0</v>
      </c>
      <c r="AB16" s="79" t="str">
        <f>Pelit!F17</f>
        <v>W.O.</v>
      </c>
      <c r="AC16" s="79">
        <f>Pelit!AR17</f>
        <v>0</v>
      </c>
      <c r="AD16" s="90">
        <f>Pelit!AT17</f>
        <v>0</v>
      </c>
    </row>
    <row r="17" spans="1:30" ht="15.75">
      <c r="A17" s="19">
        <v>9</v>
      </c>
      <c r="B17" s="19">
        <f>IF(AND(ISNUMBER('64_16 kaavio'!C252),'64_16 kaavio'!C252&lt;'64_16 kaavio'!C254),'64_16 kaavio'!B252,IF(ISNUMBER('64_16 kaavio'!C254),'64_16 kaavio'!B254,""))</f>
      </c>
      <c r="C17" s="19" t="e">
        <f>VLOOKUP(B17,Ilmoittautuminen!$B$3:$C$66,2,FALSE)</f>
        <v>#N/A</v>
      </c>
      <c r="E17" s="79"/>
      <c r="F17" s="79">
        <f t="shared" si="0"/>
        <v>0</v>
      </c>
      <c r="G17" s="79">
        <f t="shared" si="1"/>
        <v>0</v>
      </c>
      <c r="H17" s="79">
        <f t="shared" si="2"/>
        <v>0</v>
      </c>
      <c r="I17" s="79">
        <f t="shared" si="3"/>
        <v>0</v>
      </c>
      <c r="J17" s="79">
        <f t="shared" si="4"/>
        <v>0</v>
      </c>
      <c r="K17" s="79">
        <f t="shared" si="5"/>
        <v>0</v>
      </c>
      <c r="L17" s="79">
        <f t="shared" si="6"/>
        <v>0</v>
      </c>
      <c r="M17" s="79">
        <f t="shared" si="7"/>
        <v>0</v>
      </c>
      <c r="N17" t="e">
        <f t="shared" si="8"/>
        <v>#N/A</v>
      </c>
      <c r="O17" s="89" t="str">
        <f>Pelit!A18</f>
        <v>W.O.</v>
      </c>
      <c r="P17" s="79">
        <f t="shared" si="9"/>
        <v>0</v>
      </c>
      <c r="Q17" s="79">
        <f t="shared" si="10"/>
        <v>0</v>
      </c>
      <c r="R17" s="79">
        <f>Pelit!H18</f>
        <v>0</v>
      </c>
      <c r="S17" s="79">
        <f>Pelit!J18</f>
        <v>0</v>
      </c>
      <c r="T17" s="79" t="str">
        <f>Pelit!F18</f>
        <v>W.O.</v>
      </c>
      <c r="U17" s="79">
        <f t="shared" si="11"/>
        <v>0</v>
      </c>
      <c r="V17" s="79">
        <f t="shared" si="12"/>
        <v>0</v>
      </c>
      <c r="W17" s="79">
        <f>Pelit!H18</f>
        <v>0</v>
      </c>
      <c r="X17" s="79">
        <f>Pelit!J18</f>
        <v>0</v>
      </c>
      <c r="Y17" s="79" t="str">
        <f>Pelit!A18</f>
        <v>W.O.</v>
      </c>
      <c r="Z17" s="79">
        <f>Pelit!AR18</f>
        <v>0</v>
      </c>
      <c r="AA17" s="79">
        <f>Pelit!AT18</f>
        <v>0</v>
      </c>
      <c r="AB17" s="79" t="str">
        <f>Pelit!F18</f>
        <v>W.O.</v>
      </c>
      <c r="AC17" s="79">
        <f>Pelit!AR18</f>
        <v>0</v>
      </c>
      <c r="AD17" s="90">
        <f>Pelit!AT18</f>
        <v>0</v>
      </c>
    </row>
    <row r="18" spans="1:30" ht="15.75">
      <c r="A18" s="19">
        <v>9</v>
      </c>
      <c r="B18" s="19">
        <f>IF(AND(ISNUMBER('64_16 kaavio'!C260),'64_16 kaavio'!C260&lt;'64_16 kaavio'!C262),'64_16 kaavio'!B260,IF(ISNUMBER('64_16 kaavio'!C262),'64_16 kaavio'!B262,""))</f>
      </c>
      <c r="C18" s="19" t="e">
        <f>VLOOKUP(B18,Ilmoittautuminen!$B$3:$C$66,2,FALSE)</f>
        <v>#N/A</v>
      </c>
      <c r="E18" s="79"/>
      <c r="F18" s="79">
        <f t="shared" si="0"/>
        <v>0</v>
      </c>
      <c r="G18" s="79">
        <f t="shared" si="1"/>
        <v>0</v>
      </c>
      <c r="H18" s="79">
        <f t="shared" si="2"/>
        <v>0</v>
      </c>
      <c r="I18" s="79">
        <f t="shared" si="3"/>
        <v>0</v>
      </c>
      <c r="J18" s="79">
        <f t="shared" si="4"/>
        <v>0</v>
      </c>
      <c r="K18" s="79">
        <f t="shared" si="5"/>
        <v>0</v>
      </c>
      <c r="L18" s="79">
        <f t="shared" si="6"/>
        <v>0</v>
      </c>
      <c r="M18" s="79">
        <f t="shared" si="7"/>
        <v>0</v>
      </c>
      <c r="N18" t="e">
        <f t="shared" si="8"/>
        <v>#N/A</v>
      </c>
      <c r="O18" s="89" t="str">
        <f>Pelit!A19</f>
        <v>W.O.</v>
      </c>
      <c r="P18" s="79">
        <f t="shared" si="9"/>
        <v>0</v>
      </c>
      <c r="Q18" s="79">
        <f t="shared" si="10"/>
        <v>0</v>
      </c>
      <c r="R18" s="79">
        <f>Pelit!H19</f>
        <v>0</v>
      </c>
      <c r="S18" s="79">
        <f>Pelit!J19</f>
        <v>0</v>
      </c>
      <c r="T18" s="79" t="str">
        <f>Pelit!F19</f>
        <v>W.O.</v>
      </c>
      <c r="U18" s="79">
        <f t="shared" si="11"/>
        <v>0</v>
      </c>
      <c r="V18" s="79">
        <f t="shared" si="12"/>
        <v>0</v>
      </c>
      <c r="W18" s="79">
        <f>Pelit!H19</f>
        <v>0</v>
      </c>
      <c r="X18" s="79">
        <f>Pelit!J19</f>
        <v>0</v>
      </c>
      <c r="Y18" s="79" t="str">
        <f>Pelit!A19</f>
        <v>W.O.</v>
      </c>
      <c r="Z18" s="79">
        <f>Pelit!AR19</f>
        <v>0</v>
      </c>
      <c r="AA18" s="79">
        <f>Pelit!AT19</f>
        <v>0</v>
      </c>
      <c r="AB18" s="79" t="str">
        <f>Pelit!F19</f>
        <v>W.O.</v>
      </c>
      <c r="AC18" s="79">
        <f>Pelit!AR19</f>
        <v>0</v>
      </c>
      <c r="AD18" s="90">
        <f>Pelit!AT19</f>
        <v>0</v>
      </c>
    </row>
    <row r="19" spans="1:30" ht="15.75">
      <c r="A19" s="19">
        <v>9</v>
      </c>
      <c r="B19" s="19">
        <f>IF(AND(ISNUMBER('64_16 kaavio'!C268),'64_16 kaavio'!C268&lt;'64_16 kaavio'!C270),'64_16 kaavio'!B268,IF(ISNUMBER('64_16 kaavio'!C270),'64_16 kaavio'!B270,""))</f>
      </c>
      <c r="C19" s="19" t="e">
        <f>VLOOKUP(B19,Ilmoittautuminen!$B$3:$C$66,2,FALSE)</f>
        <v>#N/A</v>
      </c>
      <c r="E19" s="79"/>
      <c r="F19" s="79">
        <f t="shared" si="0"/>
        <v>0</v>
      </c>
      <c r="G19" s="79">
        <f t="shared" si="1"/>
        <v>0</v>
      </c>
      <c r="H19" s="79">
        <f t="shared" si="2"/>
        <v>0</v>
      </c>
      <c r="I19" s="79">
        <f t="shared" si="3"/>
        <v>0</v>
      </c>
      <c r="J19" s="79">
        <f t="shared" si="4"/>
        <v>0</v>
      </c>
      <c r="K19" s="79">
        <f t="shared" si="5"/>
        <v>0</v>
      </c>
      <c r="L19" s="79">
        <f t="shared" si="6"/>
        <v>0</v>
      </c>
      <c r="M19" s="79">
        <f t="shared" si="7"/>
        <v>0</v>
      </c>
      <c r="N19" t="e">
        <f t="shared" si="8"/>
        <v>#N/A</v>
      </c>
      <c r="O19" s="89" t="str">
        <f>Pelit!A20</f>
        <v>W.O.</v>
      </c>
      <c r="P19" s="79">
        <f t="shared" si="9"/>
        <v>0</v>
      </c>
      <c r="Q19" s="79">
        <f t="shared" si="10"/>
        <v>0</v>
      </c>
      <c r="R19" s="79">
        <f>Pelit!H20</f>
        <v>0</v>
      </c>
      <c r="S19" s="79">
        <f>Pelit!J20</f>
        <v>0</v>
      </c>
      <c r="T19" s="79" t="str">
        <f>Pelit!F20</f>
        <v>W.O.</v>
      </c>
      <c r="U19" s="79">
        <f t="shared" si="11"/>
        <v>0</v>
      </c>
      <c r="V19" s="79">
        <f t="shared" si="12"/>
        <v>0</v>
      </c>
      <c r="W19" s="79">
        <f>Pelit!H20</f>
        <v>0</v>
      </c>
      <c r="X19" s="79">
        <f>Pelit!J20</f>
        <v>0</v>
      </c>
      <c r="Y19" s="79" t="str">
        <f>Pelit!A20</f>
        <v>W.O.</v>
      </c>
      <c r="Z19" s="79">
        <f>Pelit!AR20</f>
        <v>0</v>
      </c>
      <c r="AA19" s="79">
        <f>Pelit!AT20</f>
        <v>0</v>
      </c>
      <c r="AB19" s="79" t="str">
        <f>Pelit!F20</f>
        <v>W.O.</v>
      </c>
      <c r="AC19" s="79">
        <f>Pelit!AR20</f>
        <v>0</v>
      </c>
      <c r="AD19" s="90">
        <f>Pelit!AT20</f>
        <v>0</v>
      </c>
    </row>
    <row r="20" spans="1:30" ht="15.75">
      <c r="A20" s="19">
        <v>17</v>
      </c>
      <c r="B20" s="19">
        <f>IF(AND(ISNUMBER('64_16 kaavio'!C14),'64_16 kaavio'!C14&lt;'64_16 kaavio'!C16),'64_16 kaavio'!B14,IF(ISNUMBER('64_16 kaavio'!C16),'64_16 kaavio'!B16,""))</f>
      </c>
      <c r="C20" s="19" t="e">
        <f>VLOOKUP(B20,Ilmoittautuminen!$B$3:$C$66,2,FALSE)</f>
        <v>#N/A</v>
      </c>
      <c r="E20" s="79"/>
      <c r="F20" s="79">
        <f t="shared" si="0"/>
        <v>0</v>
      </c>
      <c r="G20" s="79">
        <f t="shared" si="1"/>
        <v>0</v>
      </c>
      <c r="H20" s="79">
        <f t="shared" si="2"/>
        <v>0</v>
      </c>
      <c r="I20" s="79">
        <f t="shared" si="3"/>
        <v>0</v>
      </c>
      <c r="J20" s="79">
        <f t="shared" si="4"/>
        <v>0</v>
      </c>
      <c r="K20" s="79">
        <f t="shared" si="5"/>
        <v>0</v>
      </c>
      <c r="L20" s="79">
        <f t="shared" si="6"/>
        <v>0</v>
      </c>
      <c r="M20" s="79">
        <f t="shared" si="7"/>
        <v>0</v>
      </c>
      <c r="N20" t="e">
        <f t="shared" si="8"/>
        <v>#N/A</v>
      </c>
      <c r="O20" s="89" t="str">
        <f>Pelit!A21</f>
        <v>W.O.</v>
      </c>
      <c r="P20" s="79">
        <f t="shared" si="9"/>
        <v>0</v>
      </c>
      <c r="Q20" s="79">
        <f t="shared" si="10"/>
        <v>0</v>
      </c>
      <c r="R20" s="79">
        <f>Pelit!H21</f>
        <v>0</v>
      </c>
      <c r="S20" s="79">
        <f>Pelit!J21</f>
        <v>0</v>
      </c>
      <c r="T20" s="79" t="str">
        <f>Pelit!F21</f>
        <v>W.O.</v>
      </c>
      <c r="U20" s="79">
        <f t="shared" si="11"/>
        <v>0</v>
      </c>
      <c r="V20" s="79">
        <f t="shared" si="12"/>
        <v>0</v>
      </c>
      <c r="W20" s="79">
        <f>Pelit!H21</f>
        <v>0</v>
      </c>
      <c r="X20" s="79">
        <f>Pelit!J21</f>
        <v>0</v>
      </c>
      <c r="Y20" s="79" t="str">
        <f>Pelit!A21</f>
        <v>W.O.</v>
      </c>
      <c r="Z20" s="79">
        <f>Pelit!AR21</f>
        <v>0</v>
      </c>
      <c r="AA20" s="79">
        <f>Pelit!AT21</f>
        <v>0</v>
      </c>
      <c r="AB20" s="79" t="str">
        <f>Pelit!F21</f>
        <v>W.O.</v>
      </c>
      <c r="AC20" s="79">
        <f>Pelit!AR21</f>
        <v>0</v>
      </c>
      <c r="AD20" s="90">
        <f>Pelit!AT21</f>
        <v>0</v>
      </c>
    </row>
    <row r="21" spans="1:30" ht="15.75">
      <c r="A21" s="19">
        <v>17</v>
      </c>
      <c r="B21" s="19">
        <f>IF(AND(ISNUMBER('64_16 kaavio'!C38),'64_16 kaavio'!C38&lt;'64_16 kaavio'!C40),'64_16 kaavio'!B38,IF(ISNUMBER('64_16 kaavio'!C40),'64_16 kaavio'!B40,""))</f>
      </c>
      <c r="C21" s="19" t="e">
        <f>VLOOKUP(B21,Ilmoittautuminen!$B$3:$C$66,2,FALSE)</f>
        <v>#N/A</v>
      </c>
      <c r="E21" s="79"/>
      <c r="F21" s="79">
        <f t="shared" si="0"/>
        <v>0</v>
      </c>
      <c r="G21" s="79">
        <f t="shared" si="1"/>
        <v>0</v>
      </c>
      <c r="H21" s="79">
        <f t="shared" si="2"/>
        <v>0</v>
      </c>
      <c r="I21" s="79">
        <f t="shared" si="3"/>
        <v>0</v>
      </c>
      <c r="J21" s="79">
        <f t="shared" si="4"/>
        <v>0</v>
      </c>
      <c r="K21" s="79">
        <f t="shared" si="5"/>
        <v>0</v>
      </c>
      <c r="L21" s="79">
        <f t="shared" si="6"/>
        <v>0</v>
      </c>
      <c r="M21" s="79">
        <f t="shared" si="7"/>
        <v>0</v>
      </c>
      <c r="N21" t="e">
        <f t="shared" si="8"/>
        <v>#N/A</v>
      </c>
      <c r="O21" s="89" t="str">
        <f>Pelit!A22</f>
        <v>W.O.</v>
      </c>
      <c r="P21" s="79">
        <f t="shared" si="9"/>
        <v>0</v>
      </c>
      <c r="Q21" s="79">
        <f t="shared" si="10"/>
        <v>0</v>
      </c>
      <c r="R21" s="79">
        <f>Pelit!H22</f>
        <v>0</v>
      </c>
      <c r="S21" s="79">
        <f>Pelit!J22</f>
        <v>0</v>
      </c>
      <c r="T21" s="79" t="str">
        <f>Pelit!F22</f>
        <v>W.O.</v>
      </c>
      <c r="U21" s="79">
        <f t="shared" si="11"/>
        <v>0</v>
      </c>
      <c r="V21" s="79">
        <f t="shared" si="12"/>
        <v>0</v>
      </c>
      <c r="W21" s="79">
        <f>Pelit!H22</f>
        <v>0</v>
      </c>
      <c r="X21" s="79">
        <f>Pelit!J22</f>
        <v>0</v>
      </c>
      <c r="Y21" s="79" t="str">
        <f>Pelit!A22</f>
        <v>W.O.</v>
      </c>
      <c r="Z21" s="79">
        <f>Pelit!AR22</f>
        <v>0</v>
      </c>
      <c r="AA21" s="79">
        <f>Pelit!AT22</f>
        <v>0</v>
      </c>
      <c r="AB21" s="79" t="str">
        <f>Pelit!F22</f>
        <v>W.O.</v>
      </c>
      <c r="AC21" s="79">
        <f>Pelit!AR22</f>
        <v>0</v>
      </c>
      <c r="AD21" s="90">
        <f>Pelit!AT22</f>
        <v>0</v>
      </c>
    </row>
    <row r="22" spans="1:30" ht="15.75">
      <c r="A22" s="19">
        <v>17</v>
      </c>
      <c r="B22" s="19">
        <f>IF(AND(ISNUMBER('64_16 kaavio'!C62),'64_16 kaavio'!C62&lt;'64_16 kaavio'!C64),'64_16 kaavio'!B62,IF(ISNUMBER('64_16 kaavio'!C64),'64_16 kaavio'!B64,""))</f>
      </c>
      <c r="C22" s="19" t="e">
        <f>VLOOKUP(B22,Ilmoittautuminen!$B$3:$C$66,2,FALSE)</f>
        <v>#N/A</v>
      </c>
      <c r="E22" s="79"/>
      <c r="F22" s="79">
        <f t="shared" si="0"/>
        <v>0</v>
      </c>
      <c r="G22" s="79">
        <f t="shared" si="1"/>
        <v>0</v>
      </c>
      <c r="H22" s="79">
        <f t="shared" si="2"/>
        <v>0</v>
      </c>
      <c r="I22" s="79">
        <f t="shared" si="3"/>
        <v>0</v>
      </c>
      <c r="J22" s="79">
        <f t="shared" si="4"/>
        <v>0</v>
      </c>
      <c r="K22" s="79">
        <f t="shared" si="5"/>
        <v>0</v>
      </c>
      <c r="L22" s="79">
        <f t="shared" si="6"/>
        <v>0</v>
      </c>
      <c r="M22" s="79">
        <f t="shared" si="7"/>
        <v>0</v>
      </c>
      <c r="N22" t="e">
        <f t="shared" si="8"/>
        <v>#N/A</v>
      </c>
      <c r="O22" s="89" t="str">
        <f>Pelit!A23</f>
        <v>W.O.</v>
      </c>
      <c r="P22" s="79">
        <f t="shared" si="9"/>
        <v>0</v>
      </c>
      <c r="Q22" s="79">
        <f t="shared" si="10"/>
        <v>0</v>
      </c>
      <c r="R22" s="79">
        <f>Pelit!H23</f>
        <v>0</v>
      </c>
      <c r="S22" s="79">
        <f>Pelit!J23</f>
        <v>0</v>
      </c>
      <c r="T22" s="79" t="str">
        <f>Pelit!F23</f>
        <v>W.O.</v>
      </c>
      <c r="U22" s="79">
        <f t="shared" si="11"/>
        <v>0</v>
      </c>
      <c r="V22" s="79">
        <f t="shared" si="12"/>
        <v>0</v>
      </c>
      <c r="W22" s="79">
        <f>Pelit!H23</f>
        <v>0</v>
      </c>
      <c r="X22" s="79">
        <f>Pelit!J23</f>
        <v>0</v>
      </c>
      <c r="Y22" s="79" t="str">
        <f>Pelit!A23</f>
        <v>W.O.</v>
      </c>
      <c r="Z22" s="79">
        <f>Pelit!AR23</f>
        <v>0</v>
      </c>
      <c r="AA22" s="79">
        <f>Pelit!AT23</f>
        <v>0</v>
      </c>
      <c r="AB22" s="79" t="str">
        <f>Pelit!F23</f>
        <v>W.O.</v>
      </c>
      <c r="AC22" s="79">
        <f>Pelit!AR23</f>
        <v>0</v>
      </c>
      <c r="AD22" s="90">
        <f>Pelit!AT23</f>
        <v>0</v>
      </c>
    </row>
    <row r="23" spans="1:30" ht="15.75">
      <c r="A23" s="19">
        <v>17</v>
      </c>
      <c r="B23" s="19">
        <f>IF(AND(ISNUMBER('64_16 kaavio'!C86),'64_16 kaavio'!C86&lt;'64_16 kaavio'!C88),'64_16 kaavio'!B86,IF(ISNUMBER('64_16 kaavio'!C88),'64_16 kaavio'!B88,""))</f>
      </c>
      <c r="C23" s="19" t="e">
        <f>VLOOKUP(B23,Ilmoittautuminen!$B$3:$C$66,2,FALSE)</f>
        <v>#N/A</v>
      </c>
      <c r="E23" s="79"/>
      <c r="F23" s="79">
        <f t="shared" si="0"/>
        <v>0</v>
      </c>
      <c r="G23" s="79">
        <f t="shared" si="1"/>
        <v>0</v>
      </c>
      <c r="H23" s="79">
        <f t="shared" si="2"/>
        <v>0</v>
      </c>
      <c r="I23" s="79">
        <f t="shared" si="3"/>
        <v>0</v>
      </c>
      <c r="J23" s="79">
        <f t="shared" si="4"/>
        <v>0</v>
      </c>
      <c r="K23" s="79">
        <f t="shared" si="5"/>
        <v>0</v>
      </c>
      <c r="L23" s="79">
        <f t="shared" si="6"/>
        <v>0</v>
      </c>
      <c r="M23" s="79">
        <f t="shared" si="7"/>
        <v>0</v>
      </c>
      <c r="N23" t="e">
        <f t="shared" si="8"/>
        <v>#N/A</v>
      </c>
      <c r="O23" s="89" t="str">
        <f>Pelit!A24</f>
        <v>W.O.</v>
      </c>
      <c r="P23" s="79">
        <f t="shared" si="9"/>
        <v>0</v>
      </c>
      <c r="Q23" s="79">
        <f t="shared" si="10"/>
        <v>0</v>
      </c>
      <c r="R23" s="79">
        <f>Pelit!H24</f>
        <v>0</v>
      </c>
      <c r="S23" s="79">
        <f>Pelit!J24</f>
        <v>0</v>
      </c>
      <c r="T23" s="79" t="str">
        <f>Pelit!F24</f>
        <v>W.O.</v>
      </c>
      <c r="U23" s="79">
        <f t="shared" si="11"/>
        <v>0</v>
      </c>
      <c r="V23" s="79">
        <f t="shared" si="12"/>
        <v>0</v>
      </c>
      <c r="W23" s="79">
        <f>Pelit!H24</f>
        <v>0</v>
      </c>
      <c r="X23" s="79">
        <f>Pelit!J24</f>
        <v>0</v>
      </c>
      <c r="Y23" s="79" t="str">
        <f>Pelit!A24</f>
        <v>W.O.</v>
      </c>
      <c r="Z23" s="79">
        <f>Pelit!AR24</f>
        <v>0</v>
      </c>
      <c r="AA23" s="79">
        <f>Pelit!AT24</f>
        <v>0</v>
      </c>
      <c r="AB23" s="79" t="str">
        <f>Pelit!F24</f>
        <v>W.O.</v>
      </c>
      <c r="AC23" s="79">
        <f>Pelit!AR24</f>
        <v>0</v>
      </c>
      <c r="AD23" s="90">
        <f>Pelit!AT24</f>
        <v>0</v>
      </c>
    </row>
    <row r="24" spans="1:30" ht="15.75">
      <c r="A24" s="19">
        <v>17</v>
      </c>
      <c r="B24" s="19">
        <f>IF(AND(ISNUMBER('64_16 kaavio'!C110),'64_16 kaavio'!C110&lt;'64_16 kaavio'!C112),'64_16 kaavio'!B110,IF(ISNUMBER('64_16 kaavio'!C112),'64_16 kaavio'!B112,""))</f>
      </c>
      <c r="C24" s="19" t="e">
        <f>VLOOKUP(B24,Ilmoittautuminen!$B$3:$C$66,2,FALSE)</f>
        <v>#N/A</v>
      </c>
      <c r="E24" s="79"/>
      <c r="F24" s="79">
        <f t="shared" si="0"/>
        <v>0</v>
      </c>
      <c r="G24" s="79">
        <f t="shared" si="1"/>
        <v>0</v>
      </c>
      <c r="H24" s="79">
        <f t="shared" si="2"/>
        <v>0</v>
      </c>
      <c r="I24" s="79">
        <f t="shared" si="3"/>
        <v>0</v>
      </c>
      <c r="J24" s="79">
        <f t="shared" si="4"/>
        <v>0</v>
      </c>
      <c r="K24" s="79">
        <f t="shared" si="5"/>
        <v>0</v>
      </c>
      <c r="L24" s="79">
        <f t="shared" si="6"/>
        <v>0</v>
      </c>
      <c r="M24" s="79">
        <f t="shared" si="7"/>
        <v>0</v>
      </c>
      <c r="N24" t="e">
        <f t="shared" si="8"/>
        <v>#N/A</v>
      </c>
      <c r="O24" s="89" t="str">
        <f>Pelit!A25</f>
        <v>W.O.</v>
      </c>
      <c r="P24" s="79">
        <f t="shared" si="9"/>
        <v>0</v>
      </c>
      <c r="Q24" s="79">
        <f t="shared" si="10"/>
        <v>0</v>
      </c>
      <c r="R24" s="79">
        <f>Pelit!H25</f>
        <v>0</v>
      </c>
      <c r="S24" s="79">
        <f>Pelit!J25</f>
        <v>0</v>
      </c>
      <c r="T24" s="79" t="str">
        <f>Pelit!F25</f>
        <v>W.O.</v>
      </c>
      <c r="U24" s="79">
        <f t="shared" si="11"/>
        <v>0</v>
      </c>
      <c r="V24" s="79">
        <f t="shared" si="12"/>
        <v>0</v>
      </c>
      <c r="W24" s="79">
        <f>Pelit!H25</f>
        <v>0</v>
      </c>
      <c r="X24" s="79">
        <f>Pelit!J25</f>
        <v>0</v>
      </c>
      <c r="Y24" s="79" t="str">
        <f>Pelit!A25</f>
        <v>W.O.</v>
      </c>
      <c r="Z24" s="79">
        <f>Pelit!AR25</f>
        <v>0</v>
      </c>
      <c r="AA24" s="79">
        <f>Pelit!AT25</f>
        <v>0</v>
      </c>
      <c r="AB24" s="79" t="str">
        <f>Pelit!F25</f>
        <v>W.O.</v>
      </c>
      <c r="AC24" s="79">
        <f>Pelit!AR25</f>
        <v>0</v>
      </c>
      <c r="AD24" s="90">
        <f>Pelit!AT25</f>
        <v>0</v>
      </c>
    </row>
    <row r="25" spans="1:30" ht="15.75">
      <c r="A25" s="19">
        <v>17</v>
      </c>
      <c r="B25" s="19">
        <f>IF(AND(ISNUMBER('64_16 kaavio'!C134),'64_16 kaavio'!C134&lt;'64_16 kaavio'!C136),'64_16 kaavio'!B134,IF(ISNUMBER('64_16 kaavio'!C136),'64_16 kaavio'!B136,""))</f>
      </c>
      <c r="C25" s="19" t="e">
        <f>VLOOKUP(B25,Ilmoittautuminen!$B$3:$C$66,2,FALSE)</f>
        <v>#N/A</v>
      </c>
      <c r="E25" s="79"/>
      <c r="F25" s="79">
        <f t="shared" si="0"/>
        <v>0</v>
      </c>
      <c r="G25" s="79">
        <f t="shared" si="1"/>
        <v>0</v>
      </c>
      <c r="H25" s="79">
        <f t="shared" si="2"/>
        <v>0</v>
      </c>
      <c r="I25" s="79">
        <f t="shared" si="3"/>
        <v>0</v>
      </c>
      <c r="J25" s="79">
        <f t="shared" si="4"/>
        <v>0</v>
      </c>
      <c r="K25" s="79">
        <f t="shared" si="5"/>
        <v>0</v>
      </c>
      <c r="L25" s="79">
        <f t="shared" si="6"/>
        <v>0</v>
      </c>
      <c r="M25" s="79">
        <f t="shared" si="7"/>
        <v>0</v>
      </c>
      <c r="N25" t="e">
        <f t="shared" si="8"/>
        <v>#N/A</v>
      </c>
      <c r="O25" s="89" t="str">
        <f>Pelit!A26</f>
        <v>W.O.</v>
      </c>
      <c r="P25" s="79">
        <f t="shared" si="9"/>
        <v>0</v>
      </c>
      <c r="Q25" s="79">
        <f t="shared" si="10"/>
        <v>0</v>
      </c>
      <c r="R25" s="79">
        <f>Pelit!H26</f>
        <v>0</v>
      </c>
      <c r="S25" s="79">
        <f>Pelit!J26</f>
        <v>0</v>
      </c>
      <c r="T25" s="79" t="str">
        <f>Pelit!F26</f>
        <v>W.O.</v>
      </c>
      <c r="U25" s="79">
        <f t="shared" si="11"/>
        <v>0</v>
      </c>
      <c r="V25" s="79">
        <f t="shared" si="12"/>
        <v>0</v>
      </c>
      <c r="W25" s="79">
        <f>Pelit!H26</f>
        <v>0</v>
      </c>
      <c r="X25" s="79">
        <f>Pelit!J26</f>
        <v>0</v>
      </c>
      <c r="Y25" s="79" t="str">
        <f>Pelit!A26</f>
        <v>W.O.</v>
      </c>
      <c r="Z25" s="79">
        <f>Pelit!AR26</f>
        <v>0</v>
      </c>
      <c r="AA25" s="79">
        <f>Pelit!AT26</f>
        <v>0</v>
      </c>
      <c r="AB25" s="79" t="str">
        <f>Pelit!F26</f>
        <v>W.O.</v>
      </c>
      <c r="AC25" s="79">
        <f>Pelit!AR26</f>
        <v>0</v>
      </c>
      <c r="AD25" s="90">
        <f>Pelit!AT26</f>
        <v>0</v>
      </c>
    </row>
    <row r="26" spans="1:30" ht="15.75">
      <c r="A26" s="19">
        <v>17</v>
      </c>
      <c r="B26" s="19">
        <f>IF(AND(ISNUMBER('64_16 kaavio'!C158),'64_16 kaavio'!C158&lt;'64_16 kaavio'!C160),'64_16 kaavio'!B158,IF(ISNUMBER('64_16 kaavio'!C160),'64_16 kaavio'!B160,""))</f>
      </c>
      <c r="C26" s="19" t="e">
        <f>VLOOKUP(B26,Ilmoittautuminen!$B$3:$C$66,2,FALSE)</f>
        <v>#N/A</v>
      </c>
      <c r="E26" s="79"/>
      <c r="F26" s="79">
        <f t="shared" si="0"/>
        <v>0</v>
      </c>
      <c r="G26" s="79">
        <f t="shared" si="1"/>
        <v>0</v>
      </c>
      <c r="H26" s="79">
        <f t="shared" si="2"/>
        <v>0</v>
      </c>
      <c r="I26" s="79">
        <f t="shared" si="3"/>
        <v>0</v>
      </c>
      <c r="J26" s="79">
        <f t="shared" si="4"/>
        <v>0</v>
      </c>
      <c r="K26" s="79">
        <f t="shared" si="5"/>
        <v>0</v>
      </c>
      <c r="L26" s="79">
        <f t="shared" si="6"/>
        <v>0</v>
      </c>
      <c r="M26" s="79">
        <f t="shared" si="7"/>
        <v>0</v>
      </c>
      <c r="N26" t="e">
        <f t="shared" si="8"/>
        <v>#N/A</v>
      </c>
      <c r="O26" s="89" t="str">
        <f>Pelit!A27</f>
        <v>W.O.</v>
      </c>
      <c r="P26" s="79">
        <f t="shared" si="9"/>
        <v>0</v>
      </c>
      <c r="Q26" s="79">
        <f t="shared" si="10"/>
        <v>0</v>
      </c>
      <c r="R26" s="79">
        <f>Pelit!H27</f>
        <v>0</v>
      </c>
      <c r="S26" s="79">
        <f>Pelit!J27</f>
        <v>0</v>
      </c>
      <c r="T26" s="79" t="str">
        <f>Pelit!F27</f>
        <v>W.O.</v>
      </c>
      <c r="U26" s="79">
        <f t="shared" si="11"/>
        <v>0</v>
      </c>
      <c r="V26" s="79">
        <f t="shared" si="12"/>
        <v>0</v>
      </c>
      <c r="W26" s="79">
        <f>Pelit!H27</f>
        <v>0</v>
      </c>
      <c r="X26" s="79">
        <f>Pelit!J27</f>
        <v>0</v>
      </c>
      <c r="Y26" s="79" t="str">
        <f>Pelit!A27</f>
        <v>W.O.</v>
      </c>
      <c r="Z26" s="79">
        <f>Pelit!AR27</f>
        <v>0</v>
      </c>
      <c r="AA26" s="79">
        <f>Pelit!AT27</f>
        <v>0</v>
      </c>
      <c r="AB26" s="79" t="str">
        <f>Pelit!F27</f>
        <v>W.O.</v>
      </c>
      <c r="AC26" s="79">
        <f>Pelit!AR27</f>
        <v>0</v>
      </c>
      <c r="AD26" s="90">
        <f>Pelit!AT27</f>
        <v>0</v>
      </c>
    </row>
    <row r="27" spans="1:30" ht="15.75">
      <c r="A27" s="19">
        <v>17</v>
      </c>
      <c r="B27" s="19">
        <f>IF(AND(ISNUMBER('64_16 kaavio'!C182),'64_16 kaavio'!C182&lt;'64_16 kaavio'!C184),'64_16 kaavio'!B182,IF(ISNUMBER('64_16 kaavio'!C184),'64_16 kaavio'!B184,""))</f>
      </c>
      <c r="C27" s="19" t="e">
        <f>VLOOKUP(B27,Ilmoittautuminen!$B$3:$C$66,2,FALSE)</f>
        <v>#N/A</v>
      </c>
      <c r="E27" s="79"/>
      <c r="F27" s="79">
        <f t="shared" si="0"/>
        <v>0</v>
      </c>
      <c r="G27" s="79">
        <f t="shared" si="1"/>
        <v>0</v>
      </c>
      <c r="H27" s="79">
        <f t="shared" si="2"/>
        <v>0</v>
      </c>
      <c r="I27" s="79">
        <f t="shared" si="3"/>
        <v>0</v>
      </c>
      <c r="J27" s="79">
        <f t="shared" si="4"/>
        <v>0</v>
      </c>
      <c r="K27" s="79">
        <f t="shared" si="5"/>
        <v>0</v>
      </c>
      <c r="L27" s="79">
        <f t="shared" si="6"/>
        <v>0</v>
      </c>
      <c r="M27" s="79">
        <f t="shared" si="7"/>
        <v>0</v>
      </c>
      <c r="N27" t="e">
        <f t="shared" si="8"/>
        <v>#N/A</v>
      </c>
      <c r="O27" s="89" t="str">
        <f>Pelit!A28</f>
        <v>W.O.</v>
      </c>
      <c r="P27" s="79">
        <f t="shared" si="9"/>
        <v>0</v>
      </c>
      <c r="Q27" s="79">
        <f t="shared" si="10"/>
        <v>0</v>
      </c>
      <c r="R27" s="79">
        <f>Pelit!H28</f>
        <v>0</v>
      </c>
      <c r="S27" s="79">
        <f>Pelit!J28</f>
        <v>0</v>
      </c>
      <c r="T27" s="79" t="str">
        <f>Pelit!F28</f>
        <v>W.O.</v>
      </c>
      <c r="U27" s="79">
        <f t="shared" si="11"/>
        <v>0</v>
      </c>
      <c r="V27" s="79">
        <f t="shared" si="12"/>
        <v>0</v>
      </c>
      <c r="W27" s="79">
        <f>Pelit!H28</f>
        <v>0</v>
      </c>
      <c r="X27" s="79">
        <f>Pelit!J28</f>
        <v>0</v>
      </c>
      <c r="Y27" s="79" t="str">
        <f>Pelit!A28</f>
        <v>W.O.</v>
      </c>
      <c r="Z27" s="79">
        <f>Pelit!AR28</f>
        <v>0</v>
      </c>
      <c r="AA27" s="79">
        <f>Pelit!AT28</f>
        <v>0</v>
      </c>
      <c r="AB27" s="79" t="str">
        <f>Pelit!F28</f>
        <v>W.O.</v>
      </c>
      <c r="AC27" s="79">
        <f>Pelit!AR28</f>
        <v>0</v>
      </c>
      <c r="AD27" s="90">
        <f>Pelit!AT28</f>
        <v>0</v>
      </c>
    </row>
    <row r="28" spans="1:30" ht="15.75">
      <c r="A28" s="19">
        <v>25</v>
      </c>
      <c r="B28" s="19">
        <f>IF(AND(ISNUMBER('64_16 kaavio'!E14),'64_16 kaavio'!E14&lt;'64_16 kaavio'!E16),'64_16 kaavio'!D14,IF(ISNUMBER('64_16 kaavio'!E16),'64_16 kaavio'!D16,""))</f>
      </c>
      <c r="C28" s="19" t="e">
        <f>VLOOKUP(B28,Ilmoittautuminen!$B$3:$C$66,2,FALSE)</f>
        <v>#N/A</v>
      </c>
      <c r="E28" s="79"/>
      <c r="F28" s="79">
        <f t="shared" si="0"/>
        <v>0</v>
      </c>
      <c r="G28" s="79">
        <f t="shared" si="1"/>
        <v>0</v>
      </c>
      <c r="H28" s="79">
        <f t="shared" si="2"/>
        <v>0</v>
      </c>
      <c r="I28" s="79">
        <f t="shared" si="3"/>
        <v>0</v>
      </c>
      <c r="J28" s="79">
        <f t="shared" si="4"/>
        <v>0</v>
      </c>
      <c r="K28" s="79">
        <f t="shared" si="5"/>
        <v>0</v>
      </c>
      <c r="L28" s="79">
        <f t="shared" si="6"/>
        <v>0</v>
      </c>
      <c r="M28" s="79">
        <f t="shared" si="7"/>
        <v>0</v>
      </c>
      <c r="N28" t="e">
        <f t="shared" si="8"/>
        <v>#N/A</v>
      </c>
      <c r="O28" s="89" t="str">
        <f>Pelit!A29</f>
        <v>W.O.</v>
      </c>
      <c r="P28" s="79">
        <f t="shared" si="9"/>
        <v>0</v>
      </c>
      <c r="Q28" s="79">
        <f t="shared" si="10"/>
        <v>0</v>
      </c>
      <c r="R28" s="79">
        <f>Pelit!H29</f>
        <v>0</v>
      </c>
      <c r="S28" s="79">
        <f>Pelit!J29</f>
        <v>0</v>
      </c>
      <c r="T28" s="79" t="str">
        <f>Pelit!F29</f>
        <v>W.O.</v>
      </c>
      <c r="U28" s="79">
        <f t="shared" si="11"/>
        <v>0</v>
      </c>
      <c r="V28" s="79">
        <f t="shared" si="12"/>
        <v>0</v>
      </c>
      <c r="W28" s="79">
        <f>Pelit!H29</f>
        <v>0</v>
      </c>
      <c r="X28" s="79">
        <f>Pelit!J29</f>
        <v>0</v>
      </c>
      <c r="Y28" s="79" t="str">
        <f>Pelit!A29</f>
        <v>W.O.</v>
      </c>
      <c r="Z28" s="79">
        <f>Pelit!AR29</f>
        <v>0</v>
      </c>
      <c r="AA28" s="79">
        <f>Pelit!AT29</f>
        <v>0</v>
      </c>
      <c r="AB28" s="79" t="str">
        <f>Pelit!F29</f>
        <v>W.O.</v>
      </c>
      <c r="AC28" s="79">
        <f>Pelit!AR29</f>
        <v>0</v>
      </c>
      <c r="AD28" s="90">
        <f>Pelit!AT29</f>
        <v>0</v>
      </c>
    </row>
    <row r="29" spans="1:30" ht="15.75">
      <c r="A29" s="19">
        <v>25</v>
      </c>
      <c r="B29" s="19">
        <f>IF(AND(ISNUMBER('64_16 kaavio'!E38),'64_16 kaavio'!E38&lt;'64_16 kaavio'!E40),'64_16 kaavio'!D38,IF(ISNUMBER('64_16 kaavio'!E40),'64_16 kaavio'!D40,""))</f>
      </c>
      <c r="C29" s="19" t="e">
        <f>VLOOKUP(B29,Ilmoittautuminen!$B$3:$C$66,2,FALSE)</f>
        <v>#N/A</v>
      </c>
      <c r="E29" s="79"/>
      <c r="F29" s="79">
        <f t="shared" si="0"/>
        <v>0</v>
      </c>
      <c r="G29" s="79">
        <f t="shared" si="1"/>
        <v>0</v>
      </c>
      <c r="H29" s="79">
        <f t="shared" si="2"/>
        <v>0</v>
      </c>
      <c r="I29" s="79">
        <f t="shared" si="3"/>
        <v>0</v>
      </c>
      <c r="J29" s="79">
        <f t="shared" si="4"/>
        <v>0</v>
      </c>
      <c r="K29" s="79">
        <f t="shared" si="5"/>
        <v>0</v>
      </c>
      <c r="L29" s="79">
        <f t="shared" si="6"/>
        <v>0</v>
      </c>
      <c r="M29" s="79">
        <f t="shared" si="7"/>
        <v>0</v>
      </c>
      <c r="N29" t="e">
        <f t="shared" si="8"/>
        <v>#N/A</v>
      </c>
      <c r="O29" s="89" t="str">
        <f>Pelit!A30</f>
        <v>W.O.</v>
      </c>
      <c r="P29" s="79">
        <f t="shared" si="9"/>
        <v>0</v>
      </c>
      <c r="Q29" s="79">
        <f t="shared" si="10"/>
        <v>0</v>
      </c>
      <c r="R29" s="79">
        <f>Pelit!H30</f>
        <v>0</v>
      </c>
      <c r="S29" s="79">
        <f>Pelit!J30</f>
        <v>0</v>
      </c>
      <c r="T29" s="79" t="str">
        <f>Pelit!F30</f>
        <v>W.O.</v>
      </c>
      <c r="U29" s="79">
        <f t="shared" si="11"/>
        <v>0</v>
      </c>
      <c r="V29" s="79">
        <f t="shared" si="12"/>
        <v>0</v>
      </c>
      <c r="W29" s="79">
        <f>Pelit!H30</f>
        <v>0</v>
      </c>
      <c r="X29" s="79">
        <f>Pelit!J30</f>
        <v>0</v>
      </c>
      <c r="Y29" s="79" t="str">
        <f>Pelit!A30</f>
        <v>W.O.</v>
      </c>
      <c r="Z29" s="79">
        <f>Pelit!AR30</f>
        <v>0</v>
      </c>
      <c r="AA29" s="79">
        <f>Pelit!AT30</f>
        <v>0</v>
      </c>
      <c r="AB29" s="79" t="str">
        <f>Pelit!F30</f>
        <v>W.O.</v>
      </c>
      <c r="AC29" s="79">
        <f>Pelit!AR30</f>
        <v>0</v>
      </c>
      <c r="AD29" s="90">
        <f>Pelit!AT30</f>
        <v>0</v>
      </c>
    </row>
    <row r="30" spans="1:30" ht="15.75">
      <c r="A30" s="19">
        <v>25</v>
      </c>
      <c r="B30" s="19">
        <f>IF(AND(ISNUMBER('64_16 kaavio'!E62),'64_16 kaavio'!E62&lt;'64_16 kaavio'!E64),'64_16 kaavio'!D62,IF(ISNUMBER('64_16 kaavio'!E64),'64_16 kaavio'!D64,""))</f>
      </c>
      <c r="C30" s="19" t="e">
        <f>VLOOKUP(B30,Ilmoittautuminen!$B$3:$C$66,2,FALSE)</f>
        <v>#N/A</v>
      </c>
      <c r="E30" s="79"/>
      <c r="F30" s="79">
        <f t="shared" si="0"/>
        <v>0</v>
      </c>
      <c r="G30" s="79">
        <f t="shared" si="1"/>
        <v>0</v>
      </c>
      <c r="H30" s="79">
        <f t="shared" si="2"/>
        <v>0</v>
      </c>
      <c r="I30" s="79">
        <f t="shared" si="3"/>
        <v>0</v>
      </c>
      <c r="J30" s="79">
        <f t="shared" si="4"/>
        <v>0</v>
      </c>
      <c r="K30" s="79">
        <f t="shared" si="5"/>
        <v>0</v>
      </c>
      <c r="L30" s="79">
        <f t="shared" si="6"/>
        <v>0</v>
      </c>
      <c r="M30" s="79">
        <f t="shared" si="7"/>
        <v>0</v>
      </c>
      <c r="N30" t="e">
        <f t="shared" si="8"/>
        <v>#N/A</v>
      </c>
      <c r="O30" s="89" t="str">
        <f>Pelit!A31</f>
        <v>W.O.</v>
      </c>
      <c r="P30" s="79">
        <f t="shared" si="9"/>
        <v>0</v>
      </c>
      <c r="Q30" s="79">
        <f t="shared" si="10"/>
        <v>0</v>
      </c>
      <c r="R30" s="79">
        <f>Pelit!H31</f>
        <v>0</v>
      </c>
      <c r="S30" s="79">
        <f>Pelit!J31</f>
        <v>0</v>
      </c>
      <c r="T30" s="79" t="str">
        <f>Pelit!F31</f>
        <v>W.O.</v>
      </c>
      <c r="U30" s="79">
        <f t="shared" si="11"/>
        <v>0</v>
      </c>
      <c r="V30" s="79">
        <f t="shared" si="12"/>
        <v>0</v>
      </c>
      <c r="W30" s="79">
        <f>Pelit!H31</f>
        <v>0</v>
      </c>
      <c r="X30" s="79">
        <f>Pelit!J31</f>
        <v>0</v>
      </c>
      <c r="Y30" s="79" t="str">
        <f>Pelit!A31</f>
        <v>W.O.</v>
      </c>
      <c r="Z30" s="79">
        <f>Pelit!AR31</f>
        <v>0</v>
      </c>
      <c r="AA30" s="79">
        <f>Pelit!AT31</f>
        <v>0</v>
      </c>
      <c r="AB30" s="79" t="str">
        <f>Pelit!F31</f>
        <v>W.O.</v>
      </c>
      <c r="AC30" s="79">
        <f>Pelit!AR31</f>
        <v>0</v>
      </c>
      <c r="AD30" s="90">
        <f>Pelit!AT31</f>
        <v>0</v>
      </c>
    </row>
    <row r="31" spans="1:30" ht="15.75">
      <c r="A31" s="19">
        <v>25</v>
      </c>
      <c r="B31" s="19">
        <f>IF(AND(ISNUMBER('64_16 kaavio'!E86),'64_16 kaavio'!E86&lt;'64_16 kaavio'!E88),'64_16 kaavio'!D86,IF(ISNUMBER('64_16 kaavio'!E88),'64_16 kaavio'!D88,""))</f>
      </c>
      <c r="C31" s="19" t="e">
        <f>VLOOKUP(B31,Ilmoittautuminen!$B$3:$C$66,2,FALSE)</f>
        <v>#N/A</v>
      </c>
      <c r="E31" s="79"/>
      <c r="F31" s="79">
        <f t="shared" si="0"/>
        <v>0</v>
      </c>
      <c r="G31" s="79">
        <f t="shared" si="1"/>
        <v>0</v>
      </c>
      <c r="H31" s="79">
        <f t="shared" si="2"/>
        <v>0</v>
      </c>
      <c r="I31" s="79">
        <f t="shared" si="3"/>
        <v>0</v>
      </c>
      <c r="J31" s="79">
        <f t="shared" si="4"/>
        <v>0</v>
      </c>
      <c r="K31" s="79">
        <f t="shared" si="5"/>
        <v>0</v>
      </c>
      <c r="L31" s="79">
        <f t="shared" si="6"/>
        <v>0</v>
      </c>
      <c r="M31" s="79">
        <f t="shared" si="7"/>
        <v>0</v>
      </c>
      <c r="N31" t="e">
        <f t="shared" si="8"/>
        <v>#N/A</v>
      </c>
      <c r="O31" s="89" t="str">
        <f>Pelit!A32</f>
        <v>W.O.</v>
      </c>
      <c r="P31" s="79">
        <f t="shared" si="9"/>
        <v>0</v>
      </c>
      <c r="Q31" s="79">
        <f t="shared" si="10"/>
        <v>0</v>
      </c>
      <c r="R31" s="79">
        <f>Pelit!H32</f>
        <v>0</v>
      </c>
      <c r="S31" s="79">
        <f>Pelit!J32</f>
        <v>0</v>
      </c>
      <c r="T31" s="79" t="str">
        <f>Pelit!F32</f>
        <v>W.O.</v>
      </c>
      <c r="U31" s="79">
        <f t="shared" si="11"/>
        <v>0</v>
      </c>
      <c r="V31" s="79">
        <f t="shared" si="12"/>
        <v>0</v>
      </c>
      <c r="W31" s="79">
        <f>Pelit!H32</f>
        <v>0</v>
      </c>
      <c r="X31" s="79">
        <f>Pelit!J32</f>
        <v>0</v>
      </c>
      <c r="Y31" s="79" t="str">
        <f>Pelit!A32</f>
        <v>W.O.</v>
      </c>
      <c r="Z31" s="79">
        <f>Pelit!AR32</f>
        <v>0</v>
      </c>
      <c r="AA31" s="79">
        <f>Pelit!AT32</f>
        <v>0</v>
      </c>
      <c r="AB31" s="79" t="str">
        <f>Pelit!F32</f>
        <v>W.O.</v>
      </c>
      <c r="AC31" s="79">
        <f>Pelit!AR32</f>
        <v>0</v>
      </c>
      <c r="AD31" s="90">
        <f>Pelit!AT32</f>
        <v>0</v>
      </c>
    </row>
    <row r="32" spans="1:30" ht="15.75">
      <c r="A32" s="19">
        <v>25</v>
      </c>
      <c r="B32" s="19">
        <f>IF(AND(ISNUMBER('64_16 kaavio'!E110),'64_16 kaavio'!E110&lt;'64_16 kaavio'!E112),'64_16 kaavio'!D110,IF(ISNUMBER('64_16 kaavio'!E112),'64_16 kaavio'!D112,""))</f>
      </c>
      <c r="C32" s="19" t="e">
        <f>VLOOKUP(B32,Ilmoittautuminen!$B$3:$C$66,2,FALSE)</f>
        <v>#N/A</v>
      </c>
      <c r="E32" s="79"/>
      <c r="F32" s="79">
        <f t="shared" si="0"/>
        <v>0</v>
      </c>
      <c r="G32" s="79">
        <f t="shared" si="1"/>
        <v>0</v>
      </c>
      <c r="H32" s="79">
        <f t="shared" si="2"/>
        <v>0</v>
      </c>
      <c r="I32" s="79">
        <f t="shared" si="3"/>
        <v>0</v>
      </c>
      <c r="J32" s="79">
        <f t="shared" si="4"/>
        <v>0</v>
      </c>
      <c r="K32" s="79">
        <f t="shared" si="5"/>
        <v>0</v>
      </c>
      <c r="L32" s="79">
        <f t="shared" si="6"/>
        <v>0</v>
      </c>
      <c r="M32" s="79">
        <f t="shared" si="7"/>
        <v>0</v>
      </c>
      <c r="N32" t="e">
        <f t="shared" si="8"/>
        <v>#N/A</v>
      </c>
      <c r="O32" s="89" t="str">
        <f>Pelit!A33</f>
        <v>W.O.</v>
      </c>
      <c r="P32" s="79">
        <f t="shared" si="9"/>
        <v>0</v>
      </c>
      <c r="Q32" s="79">
        <f t="shared" si="10"/>
        <v>0</v>
      </c>
      <c r="R32" s="79">
        <f>Pelit!H33</f>
        <v>0</v>
      </c>
      <c r="S32" s="79">
        <f>Pelit!J33</f>
        <v>0</v>
      </c>
      <c r="T32" s="79" t="str">
        <f>Pelit!F33</f>
        <v>W.O.</v>
      </c>
      <c r="U32" s="79">
        <f t="shared" si="11"/>
        <v>0</v>
      </c>
      <c r="V32" s="79">
        <f t="shared" si="12"/>
        <v>0</v>
      </c>
      <c r="W32" s="79">
        <f>Pelit!H33</f>
        <v>0</v>
      </c>
      <c r="X32" s="79">
        <f>Pelit!J33</f>
        <v>0</v>
      </c>
      <c r="Y32" s="79" t="str">
        <f>Pelit!A33</f>
        <v>W.O.</v>
      </c>
      <c r="Z32" s="79">
        <f>Pelit!AR33</f>
        <v>0</v>
      </c>
      <c r="AA32" s="79">
        <f>Pelit!AT33</f>
        <v>0</v>
      </c>
      <c r="AB32" s="79" t="str">
        <f>Pelit!F33</f>
        <v>W.O.</v>
      </c>
      <c r="AC32" s="79">
        <f>Pelit!AR33</f>
        <v>0</v>
      </c>
      <c r="AD32" s="90">
        <f>Pelit!AT33</f>
        <v>0</v>
      </c>
    </row>
    <row r="33" spans="1:30" ht="15.75">
      <c r="A33" s="19">
        <v>25</v>
      </c>
      <c r="B33" s="19">
        <f>IF(AND(ISNUMBER('64_16 kaavio'!E134),'64_16 kaavio'!E134&lt;'64_16 kaavio'!E136),'64_16 kaavio'!D134,IF(ISNUMBER('64_16 kaavio'!E136),'64_16 kaavio'!D136,""))</f>
      </c>
      <c r="C33" s="19" t="e">
        <f>VLOOKUP(B33,Ilmoittautuminen!$B$3:$C$66,2,FALSE)</f>
        <v>#N/A</v>
      </c>
      <c r="E33" s="79"/>
      <c r="F33" s="79">
        <f t="shared" si="0"/>
        <v>0</v>
      </c>
      <c r="G33" s="79">
        <f t="shared" si="1"/>
        <v>0</v>
      </c>
      <c r="H33" s="79">
        <f t="shared" si="2"/>
        <v>0</v>
      </c>
      <c r="I33" s="79">
        <f t="shared" si="3"/>
        <v>0</v>
      </c>
      <c r="J33" s="79">
        <f t="shared" si="4"/>
        <v>0</v>
      </c>
      <c r="K33" s="79">
        <f t="shared" si="5"/>
        <v>0</v>
      </c>
      <c r="L33" s="79">
        <f t="shared" si="6"/>
        <v>0</v>
      </c>
      <c r="M33" s="79">
        <f t="shared" si="7"/>
        <v>0</v>
      </c>
      <c r="N33" t="e">
        <f t="shared" si="8"/>
        <v>#N/A</v>
      </c>
      <c r="O33" s="89" t="str">
        <f>Pelit!A34</f>
        <v>W.O.</v>
      </c>
      <c r="P33" s="79">
        <f t="shared" si="9"/>
        <v>0</v>
      </c>
      <c r="Q33" s="79">
        <f t="shared" si="10"/>
        <v>0</v>
      </c>
      <c r="R33" s="79">
        <f>Pelit!H34</f>
        <v>0</v>
      </c>
      <c r="S33" s="79">
        <f>Pelit!J34</f>
        <v>0</v>
      </c>
      <c r="T33" s="79" t="str">
        <f>Pelit!F34</f>
        <v>W.O.</v>
      </c>
      <c r="U33" s="79">
        <f t="shared" si="11"/>
        <v>0</v>
      </c>
      <c r="V33" s="79">
        <f t="shared" si="12"/>
        <v>0</v>
      </c>
      <c r="W33" s="79">
        <f>Pelit!H34</f>
        <v>0</v>
      </c>
      <c r="X33" s="79">
        <f>Pelit!J34</f>
        <v>0</v>
      </c>
      <c r="Y33" s="79" t="str">
        <f>Pelit!A34</f>
        <v>W.O.</v>
      </c>
      <c r="Z33" s="79">
        <f>Pelit!AR34</f>
        <v>0</v>
      </c>
      <c r="AA33" s="79">
        <f>Pelit!AT34</f>
        <v>0</v>
      </c>
      <c r="AB33" s="79" t="str">
        <f>Pelit!F34</f>
        <v>W.O.</v>
      </c>
      <c r="AC33" s="79">
        <f>Pelit!AR34</f>
        <v>0</v>
      </c>
      <c r="AD33" s="90">
        <f>Pelit!AT34</f>
        <v>0</v>
      </c>
    </row>
    <row r="34" spans="1:30" ht="15.75">
      <c r="A34" s="19">
        <v>25</v>
      </c>
      <c r="B34" s="19">
        <f>IF(AND(ISNUMBER('64_16 kaavio'!E158),'64_16 kaavio'!E158&lt;'64_16 kaavio'!E160),'64_16 kaavio'!D158,IF(ISNUMBER('64_16 kaavio'!E160),'64_16 kaavio'!D160,""))</f>
      </c>
      <c r="C34" s="19" t="e">
        <f>VLOOKUP(B34,Ilmoittautuminen!$B$3:$C$66,2,FALSE)</f>
        <v>#N/A</v>
      </c>
      <c r="E34" s="79"/>
      <c r="F34" s="79">
        <f t="shared" si="0"/>
        <v>0</v>
      </c>
      <c r="G34" s="79">
        <f t="shared" si="1"/>
        <v>0</v>
      </c>
      <c r="H34" s="79">
        <f t="shared" si="2"/>
        <v>0</v>
      </c>
      <c r="I34" s="79">
        <f t="shared" si="3"/>
        <v>0</v>
      </c>
      <c r="J34" s="79">
        <f t="shared" si="4"/>
        <v>0</v>
      </c>
      <c r="K34" s="79">
        <f t="shared" si="5"/>
        <v>0</v>
      </c>
      <c r="L34" s="79">
        <f t="shared" si="6"/>
        <v>0</v>
      </c>
      <c r="M34" s="79">
        <f t="shared" si="7"/>
        <v>0</v>
      </c>
      <c r="N34" t="e">
        <f t="shared" si="8"/>
        <v>#N/A</v>
      </c>
      <c r="O34" s="89" t="str">
        <f>Pelit!A35</f>
        <v>W.O.</v>
      </c>
      <c r="P34" s="79">
        <f t="shared" si="9"/>
        <v>0</v>
      </c>
      <c r="Q34" s="79">
        <f t="shared" si="10"/>
        <v>0</v>
      </c>
      <c r="R34" s="79">
        <f>Pelit!H35</f>
        <v>0</v>
      </c>
      <c r="S34" s="79">
        <f>Pelit!J35</f>
        <v>0</v>
      </c>
      <c r="T34" s="79" t="str">
        <f>Pelit!F35</f>
        <v>W.O.</v>
      </c>
      <c r="U34" s="79">
        <f t="shared" si="11"/>
        <v>0</v>
      </c>
      <c r="V34" s="79">
        <f t="shared" si="12"/>
        <v>0</v>
      </c>
      <c r="W34" s="79">
        <f>Pelit!H35</f>
        <v>0</v>
      </c>
      <c r="X34" s="79">
        <f>Pelit!J35</f>
        <v>0</v>
      </c>
      <c r="Y34" s="79" t="str">
        <f>Pelit!A35</f>
        <v>W.O.</v>
      </c>
      <c r="Z34" s="79">
        <f>Pelit!AR35</f>
        <v>0</v>
      </c>
      <c r="AA34" s="79">
        <f>Pelit!AT35</f>
        <v>0</v>
      </c>
      <c r="AB34" s="79" t="str">
        <f>Pelit!F35</f>
        <v>W.O.</v>
      </c>
      <c r="AC34" s="79">
        <f>Pelit!AR35</f>
        <v>0</v>
      </c>
      <c r="AD34" s="90">
        <f>Pelit!AT35</f>
        <v>0</v>
      </c>
    </row>
    <row r="35" spans="1:30" ht="16.5" thickBot="1">
      <c r="A35" s="19">
        <v>25</v>
      </c>
      <c r="B35" s="19">
        <f>IF(AND(ISNUMBER('64_16 kaavio'!E182),'64_16 kaavio'!E182&lt;'64_16 kaavio'!E184),'64_16 kaavio'!D182,IF(ISNUMBER('64_16 kaavio'!E184),'64_16 kaavio'!D184,""))</f>
      </c>
      <c r="C35" s="19" t="e">
        <f>VLOOKUP(B35,Ilmoittautuminen!$B$3:$C$66,2,FALSE)</f>
        <v>#N/A</v>
      </c>
      <c r="E35" s="79"/>
      <c r="F35" s="79">
        <f t="shared" si="0"/>
        <v>0</v>
      </c>
      <c r="G35" s="79">
        <f t="shared" si="1"/>
        <v>0</v>
      </c>
      <c r="H35" s="79">
        <f t="shared" si="2"/>
        <v>0</v>
      </c>
      <c r="I35" s="79">
        <f t="shared" si="3"/>
        <v>0</v>
      </c>
      <c r="J35" s="79">
        <f t="shared" si="4"/>
        <v>0</v>
      </c>
      <c r="K35" s="79">
        <f t="shared" si="5"/>
        <v>0</v>
      </c>
      <c r="L35" s="79">
        <f t="shared" si="6"/>
        <v>0</v>
      </c>
      <c r="M35" s="79">
        <f t="shared" si="7"/>
        <v>0</v>
      </c>
      <c r="N35" t="e">
        <f t="shared" si="8"/>
        <v>#N/A</v>
      </c>
      <c r="O35" s="91" t="str">
        <f>Pelit!A36</f>
        <v>W.O.</v>
      </c>
      <c r="P35" s="84">
        <f t="shared" si="9"/>
        <v>0</v>
      </c>
      <c r="Q35" s="84">
        <f t="shared" si="10"/>
        <v>0</v>
      </c>
      <c r="R35" s="84">
        <f>Pelit!H36</f>
        <v>0</v>
      </c>
      <c r="S35" s="84">
        <f>Pelit!J36</f>
        <v>0</v>
      </c>
      <c r="T35" s="84" t="str">
        <f>Pelit!F36</f>
        <v>W.O.</v>
      </c>
      <c r="U35" s="84">
        <f t="shared" si="11"/>
        <v>0</v>
      </c>
      <c r="V35" s="84">
        <f t="shared" si="12"/>
        <v>0</v>
      </c>
      <c r="W35" s="84">
        <f>Pelit!H36</f>
        <v>0</v>
      </c>
      <c r="X35" s="84">
        <f>Pelit!J36</f>
        <v>0</v>
      </c>
      <c r="Y35" s="84" t="str">
        <f>Pelit!A36</f>
        <v>W.O.</v>
      </c>
      <c r="Z35" s="84">
        <f>Pelit!AR36</f>
        <v>0</v>
      </c>
      <c r="AA35" s="84">
        <f>Pelit!AT36</f>
        <v>0</v>
      </c>
      <c r="AB35" s="84" t="str">
        <f>Pelit!F36</f>
        <v>W.O.</v>
      </c>
      <c r="AC35" s="84">
        <f>Pelit!AR36</f>
        <v>0</v>
      </c>
      <c r="AD35" s="86">
        <f>Pelit!AT36</f>
        <v>0</v>
      </c>
    </row>
    <row r="36" spans="1:14" ht="16.5" thickBot="1">
      <c r="A36" s="19">
        <v>33</v>
      </c>
      <c r="B36" s="19">
        <f>IF(AND(ISNUMBER('64_16 kaavio'!G8),'64_16 kaavio'!G8&lt;'64_16 kaavio'!G10),'64_16 kaavio'!F8,IF(ISNUMBER('64_16 kaavio'!G10),'64_16 kaavio'!F10,""))</f>
      </c>
      <c r="C36" s="19" t="e">
        <f>VLOOKUP(B36,Ilmoittautuminen!$B$3:$C$66,2,FALSE)</f>
        <v>#N/A</v>
      </c>
      <c r="D36" s="19"/>
      <c r="E36" s="79"/>
      <c r="F36" s="79">
        <f t="shared" si="0"/>
        <v>0</v>
      </c>
      <c r="G36" s="79">
        <f t="shared" si="1"/>
        <v>0</v>
      </c>
      <c r="H36" s="79">
        <f t="shared" si="2"/>
        <v>0</v>
      </c>
      <c r="I36" s="79">
        <f t="shared" si="3"/>
        <v>0</v>
      </c>
      <c r="J36" s="79">
        <f t="shared" si="4"/>
        <v>0</v>
      </c>
      <c r="K36" s="79">
        <f t="shared" si="5"/>
        <v>0</v>
      </c>
      <c r="L36" s="79">
        <f t="shared" si="6"/>
        <v>0</v>
      </c>
      <c r="M36" s="79">
        <f t="shared" si="7"/>
        <v>0</v>
      </c>
      <c r="N36" t="e">
        <f t="shared" si="8"/>
        <v>#N/A</v>
      </c>
    </row>
    <row r="37" spans="1:30" ht="15.75">
      <c r="A37" s="19">
        <v>33</v>
      </c>
      <c r="B37" s="19">
        <f>IF(AND(ISNUMBER('64_16 kaavio'!G20),'64_16 kaavio'!G20&lt;'64_16 kaavio'!G22),'64_16 kaavio'!F20,IF(ISNUMBER('64_16 kaavio'!G22),'64_16 kaavio'!F22,""))</f>
      </c>
      <c r="C37" s="19" t="e">
        <f>VLOOKUP(B37,Ilmoittautuminen!$B$3:$C$66,2,FALSE)</f>
        <v>#N/A</v>
      </c>
      <c r="D37" s="19"/>
      <c r="E37" s="79"/>
      <c r="F37" s="79">
        <f t="shared" si="0"/>
        <v>0</v>
      </c>
      <c r="G37" s="79">
        <f t="shared" si="1"/>
        <v>0</v>
      </c>
      <c r="H37" s="79">
        <f t="shared" si="2"/>
        <v>0</v>
      </c>
      <c r="I37" s="79">
        <f t="shared" si="3"/>
        <v>0</v>
      </c>
      <c r="J37" s="79">
        <f t="shared" si="4"/>
        <v>0</v>
      </c>
      <c r="K37" s="79">
        <f t="shared" si="5"/>
        <v>0</v>
      </c>
      <c r="L37" s="79">
        <f t="shared" si="6"/>
        <v>0</v>
      </c>
      <c r="M37" s="79">
        <f t="shared" si="7"/>
        <v>0</v>
      </c>
      <c r="N37" t="e">
        <f t="shared" si="8"/>
        <v>#N/A</v>
      </c>
      <c r="O37" s="81" t="str">
        <f>Pelit!A38</f>
        <v>Voittajien puoli 2. Kierros</v>
      </c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3"/>
    </row>
    <row r="38" spans="1:30" ht="15.75">
      <c r="A38" s="19">
        <v>33</v>
      </c>
      <c r="B38" s="19">
        <f>IF(AND(ISNUMBER('64_16 kaavio'!G32),'64_16 kaavio'!G32&lt;'64_16 kaavio'!G34),'64_16 kaavio'!F32,IF(ISNUMBER('64_16 kaavio'!G34),'64_16 kaavio'!F34,""))</f>
      </c>
      <c r="C38" s="19" t="e">
        <f>VLOOKUP(B38,Ilmoittautuminen!$B$3:$C$66,2,FALSE)</f>
        <v>#N/A</v>
      </c>
      <c r="D38" s="19"/>
      <c r="E38" s="79"/>
      <c r="F38" s="79">
        <f t="shared" si="0"/>
        <v>0</v>
      </c>
      <c r="G38" s="79">
        <f t="shared" si="1"/>
        <v>0</v>
      </c>
      <c r="H38" s="79">
        <f t="shared" si="2"/>
        <v>0</v>
      </c>
      <c r="I38" s="79">
        <f t="shared" si="3"/>
        <v>0</v>
      </c>
      <c r="J38" s="79">
        <f t="shared" si="4"/>
        <v>0</v>
      </c>
      <c r="K38" s="79">
        <f t="shared" si="5"/>
        <v>0</v>
      </c>
      <c r="L38" s="79">
        <f t="shared" si="6"/>
        <v>0</v>
      </c>
      <c r="M38" s="79">
        <f t="shared" si="7"/>
        <v>0</v>
      </c>
      <c r="N38" t="e">
        <f t="shared" si="8"/>
        <v>#N/A</v>
      </c>
      <c r="O38" s="89">
        <f>Pelit!A39</f>
      </c>
      <c r="P38" s="79">
        <f t="shared" si="9"/>
        <v>0</v>
      </c>
      <c r="Q38" s="79">
        <f t="shared" si="10"/>
        <v>0</v>
      </c>
      <c r="R38" s="79">
        <f>Pelit!H39</f>
        <v>0</v>
      </c>
      <c r="S38" s="79">
        <f>Pelit!J39</f>
        <v>0</v>
      </c>
      <c r="T38" s="79">
        <f>Pelit!F39</f>
      </c>
      <c r="U38" s="79">
        <f t="shared" si="11"/>
        <v>0</v>
      </c>
      <c r="V38" s="79">
        <f t="shared" si="12"/>
        <v>0</v>
      </c>
      <c r="W38" s="79">
        <f>Pelit!H39</f>
        <v>0</v>
      </c>
      <c r="X38" s="79">
        <f>Pelit!J39</f>
        <v>0</v>
      </c>
      <c r="Y38" s="79">
        <f>Pelit!A39</f>
      </c>
      <c r="Z38" s="79">
        <f>Pelit!AR39</f>
        <v>0</v>
      </c>
      <c r="AA38" s="79">
        <f>Pelit!AT39</f>
        <v>0</v>
      </c>
      <c r="AB38" s="79">
        <f>Pelit!F39</f>
      </c>
      <c r="AC38" s="79">
        <f>Pelit!AR39</f>
        <v>0</v>
      </c>
      <c r="AD38" s="90">
        <f>Pelit!AT39</f>
        <v>0</v>
      </c>
    </row>
    <row r="39" spans="1:30" ht="15.75">
      <c r="A39" s="19">
        <v>33</v>
      </c>
      <c r="B39" s="19">
        <f>IF(AND(ISNUMBER('64_16 kaavio'!G44),'64_16 kaavio'!G44&lt;'64_16 kaavio'!G46),'64_16 kaavio'!F44,IF(ISNUMBER('64_16 kaavio'!G46),'64_16 kaavio'!F46,""))</f>
      </c>
      <c r="C39" s="19" t="e">
        <f>VLOOKUP(B39,Ilmoittautuminen!$B$3:$C$66,2,FALSE)</f>
        <v>#N/A</v>
      </c>
      <c r="D39" s="19"/>
      <c r="E39" s="79"/>
      <c r="F39" s="79">
        <f t="shared" si="0"/>
        <v>0</v>
      </c>
      <c r="G39" s="79">
        <f t="shared" si="1"/>
        <v>0</v>
      </c>
      <c r="H39" s="79">
        <f t="shared" si="2"/>
        <v>0</v>
      </c>
      <c r="I39" s="79">
        <f t="shared" si="3"/>
        <v>0</v>
      </c>
      <c r="J39" s="79">
        <f t="shared" si="4"/>
        <v>0</v>
      </c>
      <c r="K39" s="79">
        <f t="shared" si="5"/>
        <v>0</v>
      </c>
      <c r="L39" s="79">
        <f t="shared" si="6"/>
        <v>0</v>
      </c>
      <c r="M39" s="79">
        <f t="shared" si="7"/>
        <v>0</v>
      </c>
      <c r="N39" t="e">
        <f t="shared" si="8"/>
        <v>#N/A</v>
      </c>
      <c r="O39" s="89">
        <f>Pelit!A40</f>
      </c>
      <c r="P39" s="79">
        <f t="shared" si="9"/>
        <v>0</v>
      </c>
      <c r="Q39" s="79">
        <f t="shared" si="10"/>
        <v>0</v>
      </c>
      <c r="R39" s="79">
        <f>Pelit!H40</f>
        <v>0</v>
      </c>
      <c r="S39" s="79">
        <f>Pelit!J40</f>
        <v>0</v>
      </c>
      <c r="T39" s="79">
        <f>Pelit!F40</f>
      </c>
      <c r="U39" s="79">
        <f t="shared" si="11"/>
        <v>0</v>
      </c>
      <c r="V39" s="79">
        <f t="shared" si="12"/>
        <v>0</v>
      </c>
      <c r="W39" s="79">
        <f>Pelit!H40</f>
        <v>0</v>
      </c>
      <c r="X39" s="79">
        <f>Pelit!J40</f>
        <v>0</v>
      </c>
      <c r="Y39" s="79">
        <f>Pelit!A40</f>
      </c>
      <c r="Z39" s="79">
        <f>Pelit!AR40</f>
        <v>0</v>
      </c>
      <c r="AA39" s="79">
        <f>Pelit!AT40</f>
        <v>0</v>
      </c>
      <c r="AB39" s="79">
        <f>Pelit!F40</f>
      </c>
      <c r="AC39" s="79">
        <f>Pelit!AR40</f>
        <v>0</v>
      </c>
      <c r="AD39" s="90">
        <f>Pelit!AT40</f>
        <v>0</v>
      </c>
    </row>
    <row r="40" spans="1:30" ht="15.75">
      <c r="A40" s="19">
        <v>33</v>
      </c>
      <c r="B40" s="19">
        <f>IF(AND(ISNUMBER('64_16 kaavio'!G56),'64_16 kaavio'!G56&lt;'64_16 kaavio'!G58),'64_16 kaavio'!F56,IF(ISNUMBER('64_16 kaavio'!G58),'64_16 kaavio'!F58,""))</f>
      </c>
      <c r="C40" s="19" t="e">
        <f>VLOOKUP(B40,Ilmoittautuminen!$B$3:$C$66,2,FALSE)</f>
        <v>#N/A</v>
      </c>
      <c r="D40" s="19"/>
      <c r="E40" s="79"/>
      <c r="F40" s="79">
        <f t="shared" si="0"/>
        <v>0</v>
      </c>
      <c r="G40" s="79">
        <f t="shared" si="1"/>
        <v>0</v>
      </c>
      <c r="H40" s="79">
        <f t="shared" si="2"/>
        <v>0</v>
      </c>
      <c r="I40" s="79">
        <f t="shared" si="3"/>
        <v>0</v>
      </c>
      <c r="J40" s="79">
        <f t="shared" si="4"/>
        <v>0</v>
      </c>
      <c r="K40" s="79">
        <f t="shared" si="5"/>
        <v>0</v>
      </c>
      <c r="L40" s="79">
        <f t="shared" si="6"/>
        <v>0</v>
      </c>
      <c r="M40" s="79">
        <f t="shared" si="7"/>
        <v>0</v>
      </c>
      <c r="N40" t="e">
        <f t="shared" si="8"/>
        <v>#N/A</v>
      </c>
      <c r="O40" s="89">
        <f>Pelit!A41</f>
      </c>
      <c r="P40" s="79">
        <f t="shared" si="9"/>
        <v>0</v>
      </c>
      <c r="Q40" s="79">
        <f t="shared" si="10"/>
        <v>0</v>
      </c>
      <c r="R40" s="79">
        <f>Pelit!H41</f>
        <v>0</v>
      </c>
      <c r="S40" s="79">
        <f>Pelit!J41</f>
        <v>0</v>
      </c>
      <c r="T40" s="79">
        <f>Pelit!F41</f>
      </c>
      <c r="U40" s="79">
        <f t="shared" si="11"/>
        <v>0</v>
      </c>
      <c r="V40" s="79">
        <f t="shared" si="12"/>
        <v>0</v>
      </c>
      <c r="W40" s="79">
        <f>Pelit!H41</f>
        <v>0</v>
      </c>
      <c r="X40" s="79">
        <f>Pelit!J41</f>
        <v>0</v>
      </c>
      <c r="Y40" s="79">
        <f>Pelit!A41</f>
      </c>
      <c r="Z40" s="79">
        <f>Pelit!AR41</f>
        <v>0</v>
      </c>
      <c r="AA40" s="79">
        <f>Pelit!AT41</f>
        <v>0</v>
      </c>
      <c r="AB40" s="79">
        <f>Pelit!F41</f>
      </c>
      <c r="AC40" s="79">
        <f>Pelit!AR41</f>
        <v>0</v>
      </c>
      <c r="AD40" s="90">
        <f>Pelit!AT41</f>
        <v>0</v>
      </c>
    </row>
    <row r="41" spans="1:30" ht="15.75">
      <c r="A41" s="19">
        <v>33</v>
      </c>
      <c r="B41" s="19">
        <f>IF(AND(ISNUMBER('64_16 kaavio'!G68),'64_16 kaavio'!G68&lt;'64_16 kaavio'!G70),'64_16 kaavio'!F68,IF(ISNUMBER('64_16 kaavio'!G70),'64_16 kaavio'!F70,""))</f>
      </c>
      <c r="C41" s="19" t="e">
        <f>VLOOKUP(B41,Ilmoittautuminen!$B$3:$C$66,2,FALSE)</f>
        <v>#N/A</v>
      </c>
      <c r="D41" s="19"/>
      <c r="E41" s="79"/>
      <c r="F41" s="79">
        <f t="shared" si="0"/>
        <v>0</v>
      </c>
      <c r="G41" s="79">
        <f t="shared" si="1"/>
        <v>0</v>
      </c>
      <c r="H41" s="79">
        <f t="shared" si="2"/>
        <v>0</v>
      </c>
      <c r="I41" s="79">
        <f t="shared" si="3"/>
        <v>0</v>
      </c>
      <c r="J41" s="79">
        <f t="shared" si="4"/>
        <v>0</v>
      </c>
      <c r="K41" s="79">
        <f t="shared" si="5"/>
        <v>0</v>
      </c>
      <c r="L41" s="79">
        <f t="shared" si="6"/>
        <v>0</v>
      </c>
      <c r="M41" s="79">
        <f t="shared" si="7"/>
        <v>0</v>
      </c>
      <c r="N41" t="e">
        <f t="shared" si="8"/>
        <v>#N/A</v>
      </c>
      <c r="O41" s="89">
        <f>Pelit!A42</f>
      </c>
      <c r="P41" s="79">
        <f t="shared" si="9"/>
        <v>0</v>
      </c>
      <c r="Q41" s="79">
        <f t="shared" si="10"/>
        <v>0</v>
      </c>
      <c r="R41" s="79">
        <f>Pelit!H42</f>
        <v>0</v>
      </c>
      <c r="S41" s="79">
        <f>Pelit!J42</f>
        <v>0</v>
      </c>
      <c r="T41" s="79">
        <f>Pelit!F42</f>
      </c>
      <c r="U41" s="79">
        <f t="shared" si="11"/>
        <v>0</v>
      </c>
      <c r="V41" s="79">
        <f t="shared" si="12"/>
        <v>0</v>
      </c>
      <c r="W41" s="79">
        <f>Pelit!H42</f>
        <v>0</v>
      </c>
      <c r="X41" s="79">
        <f>Pelit!J42</f>
        <v>0</v>
      </c>
      <c r="Y41" s="79">
        <f>Pelit!A42</f>
      </c>
      <c r="Z41" s="79">
        <f>Pelit!AR42</f>
        <v>0</v>
      </c>
      <c r="AA41" s="79">
        <f>Pelit!AT42</f>
        <v>0</v>
      </c>
      <c r="AB41" s="79">
        <f>Pelit!F42</f>
      </c>
      <c r="AC41" s="79">
        <f>Pelit!AR42</f>
        <v>0</v>
      </c>
      <c r="AD41" s="90">
        <f>Pelit!AT42</f>
        <v>0</v>
      </c>
    </row>
    <row r="42" spans="1:30" ht="15.75">
      <c r="A42" s="19">
        <v>33</v>
      </c>
      <c r="B42" s="19">
        <f>IF(AND(ISNUMBER('64_16 kaavio'!G80),'64_16 kaavio'!G80&lt;'64_16 kaavio'!G82),'64_16 kaavio'!F80,IF(ISNUMBER('64_16 kaavio'!G82),'64_16 kaavio'!F82,""))</f>
      </c>
      <c r="C42" s="19" t="e">
        <f>VLOOKUP(B42,Ilmoittautuminen!$B$3:$C$66,2,FALSE)</f>
        <v>#N/A</v>
      </c>
      <c r="D42" s="19"/>
      <c r="E42" s="79"/>
      <c r="F42" s="79">
        <f t="shared" si="0"/>
        <v>0</v>
      </c>
      <c r="G42" s="79">
        <f t="shared" si="1"/>
        <v>0</v>
      </c>
      <c r="H42" s="79">
        <f t="shared" si="2"/>
        <v>0</v>
      </c>
      <c r="I42" s="79">
        <f t="shared" si="3"/>
        <v>0</v>
      </c>
      <c r="J42" s="79">
        <f t="shared" si="4"/>
        <v>0</v>
      </c>
      <c r="K42" s="79">
        <f t="shared" si="5"/>
        <v>0</v>
      </c>
      <c r="L42" s="79">
        <f t="shared" si="6"/>
        <v>0</v>
      </c>
      <c r="M42" s="79">
        <f t="shared" si="7"/>
        <v>0</v>
      </c>
      <c r="N42" t="e">
        <f t="shared" si="8"/>
        <v>#N/A</v>
      </c>
      <c r="O42" s="89">
        <f>Pelit!A43</f>
      </c>
      <c r="P42" s="79">
        <f t="shared" si="9"/>
        <v>0</v>
      </c>
      <c r="Q42" s="79">
        <f t="shared" si="10"/>
        <v>0</v>
      </c>
      <c r="R42" s="79">
        <f>Pelit!H43</f>
        <v>0</v>
      </c>
      <c r="S42" s="79">
        <f>Pelit!J43</f>
        <v>0</v>
      </c>
      <c r="T42" s="79">
        <f>Pelit!F43</f>
      </c>
      <c r="U42" s="79">
        <f t="shared" si="11"/>
        <v>0</v>
      </c>
      <c r="V42" s="79">
        <f t="shared" si="12"/>
        <v>0</v>
      </c>
      <c r="W42" s="79">
        <f>Pelit!H43</f>
        <v>0</v>
      </c>
      <c r="X42" s="79">
        <f>Pelit!J43</f>
        <v>0</v>
      </c>
      <c r="Y42" s="79">
        <f>Pelit!A43</f>
      </c>
      <c r="Z42" s="79">
        <f>Pelit!AR43</f>
        <v>0</v>
      </c>
      <c r="AA42" s="79">
        <f>Pelit!AT43</f>
        <v>0</v>
      </c>
      <c r="AB42" s="79">
        <f>Pelit!F43</f>
      </c>
      <c r="AC42" s="79">
        <f>Pelit!AR43</f>
        <v>0</v>
      </c>
      <c r="AD42" s="90">
        <f>Pelit!AT43</f>
        <v>0</v>
      </c>
    </row>
    <row r="43" spans="1:30" ht="15.75">
      <c r="A43" s="19">
        <v>33</v>
      </c>
      <c r="B43" s="19">
        <f>IF(AND(ISNUMBER('64_16 kaavio'!G92),'64_16 kaavio'!G92&lt;'64_16 kaavio'!G94),'64_16 kaavio'!F92,IF(ISNUMBER('64_16 kaavio'!G94),'64_16 kaavio'!F94,""))</f>
      </c>
      <c r="C43" s="19" t="e">
        <f>VLOOKUP(B43,Ilmoittautuminen!$B$3:$C$66,2,FALSE)</f>
        <v>#N/A</v>
      </c>
      <c r="D43" s="19"/>
      <c r="E43" s="79"/>
      <c r="F43" s="79">
        <f t="shared" si="0"/>
        <v>0</v>
      </c>
      <c r="G43" s="79">
        <f t="shared" si="1"/>
        <v>0</v>
      </c>
      <c r="H43" s="79">
        <f t="shared" si="2"/>
        <v>0</v>
      </c>
      <c r="I43" s="79">
        <f t="shared" si="3"/>
        <v>0</v>
      </c>
      <c r="J43" s="79">
        <f t="shared" si="4"/>
        <v>0</v>
      </c>
      <c r="K43" s="79">
        <f t="shared" si="5"/>
        <v>0</v>
      </c>
      <c r="L43" s="79">
        <f t="shared" si="6"/>
        <v>0</v>
      </c>
      <c r="M43" s="79">
        <f t="shared" si="7"/>
        <v>0</v>
      </c>
      <c r="N43" t="e">
        <f t="shared" si="8"/>
        <v>#N/A</v>
      </c>
      <c r="O43" s="89">
        <f>Pelit!A44</f>
      </c>
      <c r="P43" s="79">
        <f t="shared" si="9"/>
        <v>0</v>
      </c>
      <c r="Q43" s="79">
        <f t="shared" si="10"/>
        <v>0</v>
      </c>
      <c r="R43" s="79">
        <f>Pelit!H44</f>
        <v>0</v>
      </c>
      <c r="S43" s="79">
        <f>Pelit!J44</f>
        <v>0</v>
      </c>
      <c r="T43" s="79">
        <f>Pelit!F44</f>
      </c>
      <c r="U43" s="79">
        <f t="shared" si="11"/>
        <v>0</v>
      </c>
      <c r="V43" s="79">
        <f t="shared" si="12"/>
        <v>0</v>
      </c>
      <c r="W43" s="79">
        <f>Pelit!H44</f>
        <v>0</v>
      </c>
      <c r="X43" s="79">
        <f>Pelit!J44</f>
        <v>0</v>
      </c>
      <c r="Y43" s="79">
        <f>Pelit!A44</f>
      </c>
      <c r="Z43" s="79">
        <f>Pelit!AR44</f>
        <v>0</v>
      </c>
      <c r="AA43" s="79">
        <f>Pelit!AT44</f>
        <v>0</v>
      </c>
      <c r="AB43" s="79">
        <f>Pelit!F44</f>
      </c>
      <c r="AC43" s="79">
        <f>Pelit!AR44</f>
        <v>0</v>
      </c>
      <c r="AD43" s="90">
        <f>Pelit!AT44</f>
        <v>0</v>
      </c>
    </row>
    <row r="44" spans="1:30" ht="15.75">
      <c r="A44" s="19">
        <v>33</v>
      </c>
      <c r="B44" s="19">
        <f>IF(AND(ISNUMBER('64_16 kaavio'!G104),'64_16 kaavio'!G104&lt;'64_16 kaavio'!G106),'64_16 kaavio'!F104,IF(ISNUMBER('64_16 kaavio'!G106),'64_16 kaavio'!F106,""))</f>
      </c>
      <c r="C44" s="19" t="e">
        <f>VLOOKUP(B44,Ilmoittautuminen!$B$3:$C$66,2,FALSE)</f>
        <v>#N/A</v>
      </c>
      <c r="D44" s="19"/>
      <c r="E44" s="79"/>
      <c r="F44" s="79">
        <f t="shared" si="0"/>
        <v>0</v>
      </c>
      <c r="G44" s="79">
        <f t="shared" si="1"/>
        <v>0</v>
      </c>
      <c r="H44" s="79">
        <f t="shared" si="2"/>
        <v>0</v>
      </c>
      <c r="I44" s="79">
        <f t="shared" si="3"/>
        <v>0</v>
      </c>
      <c r="J44" s="79">
        <f t="shared" si="4"/>
        <v>0</v>
      </c>
      <c r="K44" s="79">
        <f t="shared" si="5"/>
        <v>0</v>
      </c>
      <c r="L44" s="79">
        <f t="shared" si="6"/>
        <v>0</v>
      </c>
      <c r="M44" s="79">
        <f t="shared" si="7"/>
        <v>0</v>
      </c>
      <c r="N44" t="e">
        <f t="shared" si="8"/>
        <v>#N/A</v>
      </c>
      <c r="O44" s="89">
        <f>Pelit!A45</f>
      </c>
      <c r="P44" s="79">
        <f t="shared" si="9"/>
        <v>0</v>
      </c>
      <c r="Q44" s="79">
        <f t="shared" si="10"/>
        <v>0</v>
      </c>
      <c r="R44" s="79">
        <f>Pelit!H45</f>
        <v>0</v>
      </c>
      <c r="S44" s="79">
        <f>Pelit!J45</f>
        <v>0</v>
      </c>
      <c r="T44" s="79">
        <f>Pelit!F45</f>
      </c>
      <c r="U44" s="79">
        <f t="shared" si="11"/>
        <v>0</v>
      </c>
      <c r="V44" s="79">
        <f t="shared" si="12"/>
        <v>0</v>
      </c>
      <c r="W44" s="79">
        <f>Pelit!H45</f>
        <v>0</v>
      </c>
      <c r="X44" s="79">
        <f>Pelit!J45</f>
        <v>0</v>
      </c>
      <c r="Y44" s="79">
        <f>Pelit!A45</f>
      </c>
      <c r="Z44" s="79">
        <f>Pelit!AR45</f>
        <v>0</v>
      </c>
      <c r="AA44" s="79">
        <f>Pelit!AT45</f>
        <v>0</v>
      </c>
      <c r="AB44" s="79">
        <f>Pelit!F45</f>
      </c>
      <c r="AC44" s="79">
        <f>Pelit!AR45</f>
        <v>0</v>
      </c>
      <c r="AD44" s="90">
        <f>Pelit!AT45</f>
        <v>0</v>
      </c>
    </row>
    <row r="45" spans="1:30" ht="15.75">
      <c r="A45" s="19">
        <v>33</v>
      </c>
      <c r="B45" s="19">
        <f>IF(AND(ISNUMBER('64_16 kaavio'!G116),'64_16 kaavio'!G116&lt;'64_16 kaavio'!G118),'64_16 kaavio'!F116,IF(ISNUMBER('64_16 kaavio'!G118),'64_16 kaavio'!F118,""))</f>
      </c>
      <c r="C45" s="19" t="e">
        <f>VLOOKUP(B45,Ilmoittautuminen!$B$3:$C$66,2,FALSE)</f>
        <v>#N/A</v>
      </c>
      <c r="D45" s="19"/>
      <c r="E45" s="79"/>
      <c r="F45" s="79">
        <f t="shared" si="0"/>
        <v>0</v>
      </c>
      <c r="G45" s="79">
        <f t="shared" si="1"/>
        <v>0</v>
      </c>
      <c r="H45" s="79">
        <f t="shared" si="2"/>
        <v>0</v>
      </c>
      <c r="I45" s="79">
        <f t="shared" si="3"/>
        <v>0</v>
      </c>
      <c r="J45" s="79">
        <f t="shared" si="4"/>
        <v>0</v>
      </c>
      <c r="K45" s="79">
        <f t="shared" si="5"/>
        <v>0</v>
      </c>
      <c r="L45" s="79">
        <f t="shared" si="6"/>
        <v>0</v>
      </c>
      <c r="M45" s="79">
        <f t="shared" si="7"/>
        <v>0</v>
      </c>
      <c r="N45" t="e">
        <f t="shared" si="8"/>
        <v>#N/A</v>
      </c>
      <c r="O45" s="89">
        <f>Pelit!A46</f>
      </c>
      <c r="P45" s="79">
        <f t="shared" si="9"/>
        <v>0</v>
      </c>
      <c r="Q45" s="79">
        <f t="shared" si="10"/>
        <v>0</v>
      </c>
      <c r="R45" s="79">
        <f>Pelit!H46</f>
        <v>0</v>
      </c>
      <c r="S45" s="79">
        <f>Pelit!J46</f>
        <v>0</v>
      </c>
      <c r="T45" s="79">
        <f>Pelit!F46</f>
      </c>
      <c r="U45" s="79">
        <f t="shared" si="11"/>
        <v>0</v>
      </c>
      <c r="V45" s="79">
        <f t="shared" si="12"/>
        <v>0</v>
      </c>
      <c r="W45" s="79">
        <f>Pelit!H46</f>
        <v>0</v>
      </c>
      <c r="X45" s="79">
        <f>Pelit!J46</f>
        <v>0</v>
      </c>
      <c r="Y45" s="79">
        <f>Pelit!A46</f>
      </c>
      <c r="Z45" s="79">
        <f>Pelit!AR46</f>
        <v>0</v>
      </c>
      <c r="AA45" s="79">
        <f>Pelit!AT46</f>
        <v>0</v>
      </c>
      <c r="AB45" s="79">
        <f>Pelit!F46</f>
      </c>
      <c r="AC45" s="79">
        <f>Pelit!AR46</f>
        <v>0</v>
      </c>
      <c r="AD45" s="90">
        <f>Pelit!AT46</f>
        <v>0</v>
      </c>
    </row>
    <row r="46" spans="1:30" ht="15.75">
      <c r="A46" s="19">
        <v>33</v>
      </c>
      <c r="B46" s="19">
        <f>IF(AND(ISNUMBER('64_16 kaavio'!G128),'64_16 kaavio'!G128&lt;'64_16 kaavio'!G130),'64_16 kaavio'!F128,IF(ISNUMBER('64_16 kaavio'!G130),'64_16 kaavio'!F130,""))</f>
      </c>
      <c r="C46" s="19" t="e">
        <f>VLOOKUP(B46,Ilmoittautuminen!$B$3:$C$66,2,FALSE)</f>
        <v>#N/A</v>
      </c>
      <c r="D46" s="19"/>
      <c r="E46" s="79"/>
      <c r="F46" s="79">
        <f t="shared" si="0"/>
        <v>0</v>
      </c>
      <c r="G46" s="79">
        <f t="shared" si="1"/>
        <v>0</v>
      </c>
      <c r="H46" s="79">
        <f t="shared" si="2"/>
        <v>0</v>
      </c>
      <c r="I46" s="79">
        <f t="shared" si="3"/>
        <v>0</v>
      </c>
      <c r="J46" s="79">
        <f t="shared" si="4"/>
        <v>0</v>
      </c>
      <c r="K46" s="79">
        <f t="shared" si="5"/>
        <v>0</v>
      </c>
      <c r="L46" s="79">
        <f t="shared" si="6"/>
        <v>0</v>
      </c>
      <c r="M46" s="79">
        <f t="shared" si="7"/>
        <v>0</v>
      </c>
      <c r="N46" t="e">
        <f t="shared" si="8"/>
        <v>#N/A</v>
      </c>
      <c r="O46" s="89">
        <f>Pelit!A47</f>
      </c>
      <c r="P46" s="79">
        <f t="shared" si="9"/>
        <v>0</v>
      </c>
      <c r="Q46" s="79">
        <f t="shared" si="10"/>
        <v>0</v>
      </c>
      <c r="R46" s="79">
        <f>Pelit!H47</f>
        <v>0</v>
      </c>
      <c r="S46" s="79">
        <f>Pelit!J47</f>
        <v>0</v>
      </c>
      <c r="T46" s="79">
        <f>Pelit!F47</f>
      </c>
      <c r="U46" s="79">
        <f t="shared" si="11"/>
        <v>0</v>
      </c>
      <c r="V46" s="79">
        <f t="shared" si="12"/>
        <v>0</v>
      </c>
      <c r="W46" s="79">
        <f>Pelit!H47</f>
        <v>0</v>
      </c>
      <c r="X46" s="79">
        <f>Pelit!J47</f>
        <v>0</v>
      </c>
      <c r="Y46" s="79">
        <f>Pelit!A47</f>
      </c>
      <c r="Z46" s="79">
        <f>Pelit!AR47</f>
        <v>0</v>
      </c>
      <c r="AA46" s="79">
        <f>Pelit!AT47</f>
        <v>0</v>
      </c>
      <c r="AB46" s="79">
        <f>Pelit!F47</f>
      </c>
      <c r="AC46" s="79">
        <f>Pelit!AR47</f>
        <v>0</v>
      </c>
      <c r="AD46" s="90">
        <f>Pelit!AT47</f>
        <v>0</v>
      </c>
    </row>
    <row r="47" spans="1:30" ht="15.75">
      <c r="A47" s="19">
        <v>33</v>
      </c>
      <c r="B47" s="19">
        <f>IF(AND(ISNUMBER('64_16 kaavio'!G140),'64_16 kaavio'!G140&lt;'64_16 kaavio'!G142),'64_16 kaavio'!F140,IF(ISNUMBER('64_16 kaavio'!G142),'64_16 kaavio'!F142,""))</f>
      </c>
      <c r="C47" s="19" t="e">
        <f>VLOOKUP(B47,Ilmoittautuminen!$B$3:$C$66,2,FALSE)</f>
        <v>#N/A</v>
      </c>
      <c r="D47" s="19"/>
      <c r="E47" s="79"/>
      <c r="F47" s="79">
        <f t="shared" si="0"/>
        <v>0</v>
      </c>
      <c r="G47" s="79">
        <f t="shared" si="1"/>
        <v>0</v>
      </c>
      <c r="H47" s="79">
        <f t="shared" si="2"/>
        <v>0</v>
      </c>
      <c r="I47" s="79">
        <f t="shared" si="3"/>
        <v>0</v>
      </c>
      <c r="J47" s="79">
        <f t="shared" si="4"/>
        <v>0</v>
      </c>
      <c r="K47" s="79">
        <f t="shared" si="5"/>
        <v>0</v>
      </c>
      <c r="L47" s="79">
        <f t="shared" si="6"/>
        <v>0</v>
      </c>
      <c r="M47" s="79">
        <f t="shared" si="7"/>
        <v>0</v>
      </c>
      <c r="N47" t="e">
        <f t="shared" si="8"/>
        <v>#N/A</v>
      </c>
      <c r="O47" s="89">
        <f>Pelit!A48</f>
      </c>
      <c r="P47" s="79">
        <f t="shared" si="9"/>
        <v>0</v>
      </c>
      <c r="Q47" s="79">
        <f t="shared" si="10"/>
        <v>0</v>
      </c>
      <c r="R47" s="79">
        <f>Pelit!H48</f>
        <v>0</v>
      </c>
      <c r="S47" s="79">
        <f>Pelit!J48</f>
        <v>0</v>
      </c>
      <c r="T47" s="79">
        <f>Pelit!F48</f>
      </c>
      <c r="U47" s="79">
        <f t="shared" si="11"/>
        <v>0</v>
      </c>
      <c r="V47" s="79">
        <f t="shared" si="12"/>
        <v>0</v>
      </c>
      <c r="W47" s="79">
        <f>Pelit!H48</f>
        <v>0</v>
      </c>
      <c r="X47" s="79">
        <f>Pelit!J48</f>
        <v>0</v>
      </c>
      <c r="Y47" s="79">
        <f>Pelit!A48</f>
      </c>
      <c r="Z47" s="79">
        <f>Pelit!AR48</f>
        <v>0</v>
      </c>
      <c r="AA47" s="79">
        <f>Pelit!AT48</f>
        <v>0</v>
      </c>
      <c r="AB47" s="79">
        <f>Pelit!F48</f>
      </c>
      <c r="AC47" s="79">
        <f>Pelit!AR48</f>
        <v>0</v>
      </c>
      <c r="AD47" s="90">
        <f>Pelit!AT48</f>
        <v>0</v>
      </c>
    </row>
    <row r="48" spans="1:30" ht="15.75">
      <c r="A48" s="19">
        <v>33</v>
      </c>
      <c r="B48" s="19">
        <f>IF(AND(ISNUMBER('64_16 kaavio'!G152),'64_16 kaavio'!G152&lt;'64_16 kaavio'!G154),'64_16 kaavio'!F152,IF(ISNUMBER('64_16 kaavio'!G154),'64_16 kaavio'!F154,""))</f>
      </c>
      <c r="C48" s="19" t="e">
        <f>VLOOKUP(B48,Ilmoittautuminen!$B$3:$C$66,2,FALSE)</f>
        <v>#N/A</v>
      </c>
      <c r="D48" s="19"/>
      <c r="E48" s="79"/>
      <c r="F48" s="79">
        <f t="shared" si="0"/>
        <v>0</v>
      </c>
      <c r="G48" s="79">
        <f t="shared" si="1"/>
        <v>0</v>
      </c>
      <c r="H48" s="79">
        <f t="shared" si="2"/>
        <v>0</v>
      </c>
      <c r="I48" s="79">
        <f t="shared" si="3"/>
        <v>0</v>
      </c>
      <c r="J48" s="79">
        <f t="shared" si="4"/>
        <v>0</v>
      </c>
      <c r="K48" s="79">
        <f t="shared" si="5"/>
        <v>0</v>
      </c>
      <c r="L48" s="79">
        <f t="shared" si="6"/>
        <v>0</v>
      </c>
      <c r="M48" s="79">
        <f t="shared" si="7"/>
        <v>0</v>
      </c>
      <c r="N48" t="e">
        <f t="shared" si="8"/>
        <v>#N/A</v>
      </c>
      <c r="O48" s="89">
        <f>Pelit!A49</f>
      </c>
      <c r="P48" s="79">
        <f t="shared" si="9"/>
        <v>0</v>
      </c>
      <c r="Q48" s="79">
        <f t="shared" si="10"/>
        <v>0</v>
      </c>
      <c r="R48" s="79">
        <f>Pelit!H49</f>
        <v>0</v>
      </c>
      <c r="S48" s="79">
        <f>Pelit!J49</f>
        <v>0</v>
      </c>
      <c r="T48" s="79">
        <f>Pelit!F49</f>
      </c>
      <c r="U48" s="79">
        <f t="shared" si="11"/>
        <v>0</v>
      </c>
      <c r="V48" s="79">
        <f t="shared" si="12"/>
        <v>0</v>
      </c>
      <c r="W48" s="79">
        <f>Pelit!H49</f>
        <v>0</v>
      </c>
      <c r="X48" s="79">
        <f>Pelit!J49</f>
        <v>0</v>
      </c>
      <c r="Y48" s="79">
        <f>Pelit!A49</f>
      </c>
      <c r="Z48" s="79">
        <f>Pelit!AR49</f>
        <v>0</v>
      </c>
      <c r="AA48" s="79">
        <f>Pelit!AT49</f>
        <v>0</v>
      </c>
      <c r="AB48" s="79">
        <f>Pelit!F49</f>
      </c>
      <c r="AC48" s="79">
        <f>Pelit!AR49</f>
        <v>0</v>
      </c>
      <c r="AD48" s="90">
        <f>Pelit!AT49</f>
        <v>0</v>
      </c>
    </row>
    <row r="49" spans="1:30" ht="15.75">
      <c r="A49" s="19">
        <v>33</v>
      </c>
      <c r="B49" s="19">
        <f>IF(AND(ISNUMBER('64_16 kaavio'!G164),'64_16 kaavio'!G164&lt;'64_16 kaavio'!G166),'64_16 kaavio'!F164,IF(ISNUMBER('64_16 kaavio'!G166),'64_16 kaavio'!F166,""))</f>
      </c>
      <c r="C49" s="19" t="e">
        <f>VLOOKUP(B49,Ilmoittautuminen!$B$3:$C$66,2,FALSE)</f>
        <v>#N/A</v>
      </c>
      <c r="D49" s="19"/>
      <c r="E49" s="79"/>
      <c r="F49" s="79">
        <f t="shared" si="0"/>
        <v>0</v>
      </c>
      <c r="G49" s="79">
        <f t="shared" si="1"/>
        <v>0</v>
      </c>
      <c r="H49" s="79">
        <f t="shared" si="2"/>
        <v>0</v>
      </c>
      <c r="I49" s="79">
        <f t="shared" si="3"/>
        <v>0</v>
      </c>
      <c r="J49" s="79">
        <f t="shared" si="4"/>
        <v>0</v>
      </c>
      <c r="K49" s="79">
        <f t="shared" si="5"/>
        <v>0</v>
      </c>
      <c r="L49" s="79">
        <f t="shared" si="6"/>
        <v>0</v>
      </c>
      <c r="M49" s="79">
        <f t="shared" si="7"/>
        <v>0</v>
      </c>
      <c r="N49" t="e">
        <f t="shared" si="8"/>
        <v>#N/A</v>
      </c>
      <c r="O49" s="89">
        <f>Pelit!A50</f>
      </c>
      <c r="P49" s="79">
        <f t="shared" si="9"/>
        <v>0</v>
      </c>
      <c r="Q49" s="79">
        <f t="shared" si="10"/>
        <v>0</v>
      </c>
      <c r="R49" s="79">
        <f>Pelit!H50</f>
        <v>0</v>
      </c>
      <c r="S49" s="79">
        <f>Pelit!J50</f>
        <v>0</v>
      </c>
      <c r="T49" s="79">
        <f>Pelit!F50</f>
      </c>
      <c r="U49" s="79">
        <f t="shared" si="11"/>
        <v>0</v>
      </c>
      <c r="V49" s="79">
        <f t="shared" si="12"/>
        <v>0</v>
      </c>
      <c r="W49" s="79">
        <f>Pelit!H50</f>
        <v>0</v>
      </c>
      <c r="X49" s="79">
        <f>Pelit!J50</f>
        <v>0</v>
      </c>
      <c r="Y49" s="79">
        <f>Pelit!A50</f>
      </c>
      <c r="Z49" s="79">
        <f>Pelit!AR50</f>
        <v>0</v>
      </c>
      <c r="AA49" s="79">
        <f>Pelit!AT50</f>
        <v>0</v>
      </c>
      <c r="AB49" s="79">
        <f>Pelit!F50</f>
      </c>
      <c r="AC49" s="79">
        <f>Pelit!AR50</f>
        <v>0</v>
      </c>
      <c r="AD49" s="90">
        <f>Pelit!AT50</f>
        <v>0</v>
      </c>
    </row>
    <row r="50" spans="1:30" ht="15.75">
      <c r="A50" s="19">
        <v>33</v>
      </c>
      <c r="B50" s="19">
        <f>IF(AND(ISNUMBER('64_16 kaavio'!G176),'64_16 kaavio'!G176&lt;'64_16 kaavio'!G178),'64_16 kaavio'!F176,IF(ISNUMBER('64_16 kaavio'!G178),'64_16 kaavio'!F178,""))</f>
      </c>
      <c r="C50" s="19" t="e">
        <f>VLOOKUP(B50,Ilmoittautuminen!$B$3:$C$66,2,FALSE)</f>
        <v>#N/A</v>
      </c>
      <c r="D50" s="19"/>
      <c r="E50" s="79"/>
      <c r="F50" s="79">
        <f t="shared" si="0"/>
        <v>0</v>
      </c>
      <c r="G50" s="79">
        <f t="shared" si="1"/>
        <v>0</v>
      </c>
      <c r="H50" s="79">
        <f t="shared" si="2"/>
        <v>0</v>
      </c>
      <c r="I50" s="79">
        <f t="shared" si="3"/>
        <v>0</v>
      </c>
      <c r="J50" s="79">
        <f t="shared" si="4"/>
        <v>0</v>
      </c>
      <c r="K50" s="79">
        <f t="shared" si="5"/>
        <v>0</v>
      </c>
      <c r="L50" s="79">
        <f t="shared" si="6"/>
        <v>0</v>
      </c>
      <c r="M50" s="79">
        <f t="shared" si="7"/>
        <v>0</v>
      </c>
      <c r="N50" t="e">
        <f t="shared" si="8"/>
        <v>#N/A</v>
      </c>
      <c r="O50" s="89">
        <f>Pelit!A51</f>
      </c>
      <c r="P50" s="79">
        <f t="shared" si="9"/>
        <v>0</v>
      </c>
      <c r="Q50" s="79">
        <f t="shared" si="10"/>
        <v>0</v>
      </c>
      <c r="R50" s="79">
        <f>Pelit!H51</f>
        <v>0</v>
      </c>
      <c r="S50" s="79">
        <f>Pelit!J51</f>
        <v>0</v>
      </c>
      <c r="T50" s="79">
        <f>Pelit!F51</f>
      </c>
      <c r="U50" s="79">
        <f t="shared" si="11"/>
        <v>0</v>
      </c>
      <c r="V50" s="79">
        <f t="shared" si="12"/>
        <v>0</v>
      </c>
      <c r="W50" s="79">
        <f>Pelit!H51</f>
        <v>0</v>
      </c>
      <c r="X50" s="79">
        <f>Pelit!J51</f>
        <v>0</v>
      </c>
      <c r="Y50" s="79">
        <f>Pelit!A51</f>
      </c>
      <c r="Z50" s="79">
        <f>Pelit!AR51</f>
        <v>0</v>
      </c>
      <c r="AA50" s="79">
        <f>Pelit!AT51</f>
        <v>0</v>
      </c>
      <c r="AB50" s="79">
        <f>Pelit!F51</f>
      </c>
      <c r="AC50" s="79">
        <f>Pelit!AR51</f>
        <v>0</v>
      </c>
      <c r="AD50" s="90">
        <f>Pelit!AT51</f>
        <v>0</v>
      </c>
    </row>
    <row r="51" spans="1:30" ht="15.75">
      <c r="A51" s="19">
        <v>33</v>
      </c>
      <c r="B51" s="19">
        <f>IF(AND(ISNUMBER('64_16 kaavio'!G188),'64_16 kaavio'!G188&lt;'64_16 kaavio'!G190),'64_16 kaavio'!F188,IF(ISNUMBER('64_16 kaavio'!G190),'64_16 kaavio'!F190,""))</f>
      </c>
      <c r="C51" s="19" t="e">
        <f>VLOOKUP(B51,Ilmoittautuminen!$B$3:$C$66,2,FALSE)</f>
        <v>#N/A</v>
      </c>
      <c r="D51" s="19"/>
      <c r="E51" s="79"/>
      <c r="F51" s="79">
        <f t="shared" si="0"/>
        <v>0</v>
      </c>
      <c r="G51" s="79">
        <f t="shared" si="1"/>
        <v>0</v>
      </c>
      <c r="H51" s="79">
        <f t="shared" si="2"/>
        <v>0</v>
      </c>
      <c r="I51" s="79">
        <f t="shared" si="3"/>
        <v>0</v>
      </c>
      <c r="J51" s="79">
        <f t="shared" si="4"/>
        <v>0</v>
      </c>
      <c r="K51" s="79">
        <f t="shared" si="5"/>
        <v>0</v>
      </c>
      <c r="L51" s="79">
        <f t="shared" si="6"/>
        <v>0</v>
      </c>
      <c r="M51" s="79">
        <f t="shared" si="7"/>
        <v>0</v>
      </c>
      <c r="N51" t="e">
        <f t="shared" si="8"/>
        <v>#N/A</v>
      </c>
      <c r="O51" s="89">
        <f>Pelit!A52</f>
      </c>
      <c r="P51" s="79">
        <f t="shared" si="9"/>
        <v>0</v>
      </c>
      <c r="Q51" s="79">
        <f t="shared" si="10"/>
        <v>0</v>
      </c>
      <c r="R51" s="79">
        <f>Pelit!H52</f>
        <v>0</v>
      </c>
      <c r="S51" s="79">
        <f>Pelit!J52</f>
        <v>0</v>
      </c>
      <c r="T51" s="79">
        <f>Pelit!F52</f>
      </c>
      <c r="U51" s="79">
        <f t="shared" si="11"/>
        <v>0</v>
      </c>
      <c r="V51" s="79">
        <f t="shared" si="12"/>
        <v>0</v>
      </c>
      <c r="W51" s="79">
        <f>Pelit!H52</f>
        <v>0</v>
      </c>
      <c r="X51" s="79">
        <f>Pelit!J52</f>
        <v>0</v>
      </c>
      <c r="Y51" s="79">
        <f>Pelit!A52</f>
      </c>
      <c r="Z51" s="79">
        <f>Pelit!AR52</f>
        <v>0</v>
      </c>
      <c r="AA51" s="79">
        <f>Pelit!AT52</f>
        <v>0</v>
      </c>
      <c r="AB51" s="79">
        <f>Pelit!F52</f>
      </c>
      <c r="AC51" s="79">
        <f>Pelit!AR52</f>
        <v>0</v>
      </c>
      <c r="AD51" s="90">
        <f>Pelit!AT52</f>
        <v>0</v>
      </c>
    </row>
    <row r="52" spans="1:30" ht="15.75">
      <c r="A52" s="19">
        <v>49</v>
      </c>
      <c r="B52" s="19">
        <f>IF(AND(ISNUMBER('64_16 kaavio'!I8),'64_16 kaavio'!I8&lt;'64_16 kaavio'!I10),'64_16 kaavio'!H8,IF(ISNUMBER('64_16 kaavio'!I10),'64_16 kaavio'!H10,""))</f>
      </c>
      <c r="C52" s="19" t="e">
        <f>VLOOKUP(B52,Ilmoittautuminen!$B$3:$C$66,2,FALSE)</f>
        <v>#N/A</v>
      </c>
      <c r="D52" s="19"/>
      <c r="E52" s="79"/>
      <c r="F52" s="79">
        <f t="shared" si="0"/>
        <v>0</v>
      </c>
      <c r="G52" s="79">
        <f t="shared" si="1"/>
        <v>0</v>
      </c>
      <c r="H52" s="79">
        <f t="shared" si="2"/>
        <v>0</v>
      </c>
      <c r="I52" s="79">
        <f t="shared" si="3"/>
        <v>0</v>
      </c>
      <c r="J52" s="79">
        <f t="shared" si="4"/>
        <v>0</v>
      </c>
      <c r="K52" s="79">
        <f t="shared" si="5"/>
        <v>0</v>
      </c>
      <c r="L52" s="79">
        <f t="shared" si="6"/>
        <v>0</v>
      </c>
      <c r="M52" s="79">
        <f t="shared" si="7"/>
        <v>0</v>
      </c>
      <c r="N52" t="e">
        <f t="shared" si="8"/>
        <v>#N/A</v>
      </c>
      <c r="O52" s="89">
        <f>Pelit!A53</f>
      </c>
      <c r="P52" s="79">
        <f t="shared" si="9"/>
        <v>0</v>
      </c>
      <c r="Q52" s="79">
        <f t="shared" si="10"/>
        <v>0</v>
      </c>
      <c r="R52" s="79">
        <f>Pelit!H53</f>
        <v>0</v>
      </c>
      <c r="S52" s="79">
        <f>Pelit!J53</f>
        <v>0</v>
      </c>
      <c r="T52" s="79">
        <f>Pelit!F53</f>
      </c>
      <c r="U52" s="79">
        <f t="shared" si="11"/>
        <v>0</v>
      </c>
      <c r="V52" s="79">
        <f t="shared" si="12"/>
        <v>0</v>
      </c>
      <c r="W52" s="79">
        <f>Pelit!H53</f>
        <v>0</v>
      </c>
      <c r="X52" s="79">
        <f>Pelit!J53</f>
        <v>0</v>
      </c>
      <c r="Y52" s="79">
        <f>Pelit!A53</f>
      </c>
      <c r="Z52" s="79">
        <f>Pelit!AR53</f>
        <v>0</v>
      </c>
      <c r="AA52" s="79">
        <f>Pelit!AT53</f>
        <v>0</v>
      </c>
      <c r="AB52" s="79">
        <f>Pelit!F53</f>
      </c>
      <c r="AC52" s="79">
        <f>Pelit!AR53</f>
        <v>0</v>
      </c>
      <c r="AD52" s="90">
        <f>Pelit!AT53</f>
        <v>0</v>
      </c>
    </row>
    <row r="53" spans="1:30" ht="16.5" thickBot="1">
      <c r="A53" s="19">
        <v>49</v>
      </c>
      <c r="B53" s="19">
        <f>IF(AND(ISNUMBER('64_16 kaavio'!I20),'64_16 kaavio'!I20&lt;'64_16 kaavio'!I22),'64_16 kaavio'!H20,IF(ISNUMBER('64_16 kaavio'!I22),'64_16 kaavio'!H22,""))</f>
      </c>
      <c r="C53" s="19" t="e">
        <f>VLOOKUP(B53,Ilmoittautuminen!$B$3:$C$66,2,FALSE)</f>
        <v>#N/A</v>
      </c>
      <c r="D53" s="19"/>
      <c r="E53" s="79"/>
      <c r="F53" s="79">
        <f t="shared" si="0"/>
        <v>0</v>
      </c>
      <c r="G53" s="79">
        <f t="shared" si="1"/>
        <v>0</v>
      </c>
      <c r="H53" s="79">
        <f t="shared" si="2"/>
        <v>0</v>
      </c>
      <c r="I53" s="79">
        <f t="shared" si="3"/>
        <v>0</v>
      </c>
      <c r="J53" s="79">
        <f t="shared" si="4"/>
        <v>0</v>
      </c>
      <c r="K53" s="79">
        <f t="shared" si="5"/>
        <v>0</v>
      </c>
      <c r="L53" s="79">
        <f t="shared" si="6"/>
        <v>0</v>
      </c>
      <c r="M53" s="79">
        <f t="shared" si="7"/>
        <v>0</v>
      </c>
      <c r="N53" t="e">
        <f t="shared" si="8"/>
        <v>#N/A</v>
      </c>
      <c r="O53" s="91">
        <f>Pelit!A54</f>
      </c>
      <c r="P53" s="84">
        <f t="shared" si="9"/>
        <v>0</v>
      </c>
      <c r="Q53" s="84">
        <f t="shared" si="10"/>
        <v>0</v>
      </c>
      <c r="R53" s="84">
        <f>Pelit!H54</f>
        <v>0</v>
      </c>
      <c r="S53" s="84">
        <f>Pelit!J54</f>
        <v>0</v>
      </c>
      <c r="T53" s="84">
        <f>Pelit!F54</f>
      </c>
      <c r="U53" s="84">
        <f t="shared" si="11"/>
        <v>0</v>
      </c>
      <c r="V53" s="84">
        <f t="shared" si="12"/>
        <v>0</v>
      </c>
      <c r="W53" s="84">
        <f>Pelit!H54</f>
        <v>0</v>
      </c>
      <c r="X53" s="84">
        <f>Pelit!J54</f>
        <v>0</v>
      </c>
      <c r="Y53" s="84">
        <f>Pelit!A54</f>
      </c>
      <c r="Z53" s="84">
        <f>Pelit!AR54</f>
        <v>0</v>
      </c>
      <c r="AA53" s="84">
        <f>Pelit!AT54</f>
        <v>0</v>
      </c>
      <c r="AB53" s="84">
        <f>Pelit!F54</f>
      </c>
      <c r="AC53" s="84">
        <f>Pelit!AR54</f>
        <v>0</v>
      </c>
      <c r="AD53" s="86">
        <f>Pelit!AT54</f>
        <v>0</v>
      </c>
    </row>
    <row r="54" spans="1:14" ht="16.5" thickBot="1">
      <c r="A54" s="19">
        <v>49</v>
      </c>
      <c r="B54" s="19">
        <f>IF(AND(ISNUMBER('64_16 kaavio'!I32),'64_16 kaavio'!I32&lt;'64_16 kaavio'!I34),'64_16 kaavio'!H32,IF(ISNUMBER('64_16 kaavio'!I34),'64_16 kaavio'!H34,""))</f>
      </c>
      <c r="C54" s="19" t="e">
        <f>VLOOKUP(B54,Ilmoittautuminen!$B$3:$C$66,2,FALSE)</f>
        <v>#N/A</v>
      </c>
      <c r="D54" s="19"/>
      <c r="E54" s="79"/>
      <c r="F54" s="79">
        <f t="shared" si="0"/>
        <v>0</v>
      </c>
      <c r="G54" s="79">
        <f t="shared" si="1"/>
        <v>0</v>
      </c>
      <c r="H54" s="79">
        <f t="shared" si="2"/>
        <v>0</v>
      </c>
      <c r="I54" s="79">
        <f t="shared" si="3"/>
        <v>0</v>
      </c>
      <c r="J54" s="79">
        <f t="shared" si="4"/>
        <v>0</v>
      </c>
      <c r="K54" s="79">
        <f t="shared" si="5"/>
        <v>0</v>
      </c>
      <c r="L54" s="79">
        <f t="shared" si="6"/>
        <v>0</v>
      </c>
      <c r="M54" s="79">
        <f t="shared" si="7"/>
        <v>0</v>
      </c>
      <c r="N54" t="e">
        <f t="shared" si="8"/>
        <v>#N/A</v>
      </c>
    </row>
    <row r="55" spans="1:30" ht="15.75">
      <c r="A55" s="19">
        <v>49</v>
      </c>
      <c r="B55" s="19">
        <f>IF(AND(ISNUMBER('64_16 kaavio'!I44),'64_16 kaavio'!I44&lt;'64_16 kaavio'!I46),'64_16 kaavio'!H44,IF(ISNUMBER('64_16 kaavio'!I46),'64_16 kaavio'!H46,""))</f>
      </c>
      <c r="C55" s="19" t="e">
        <f>VLOOKUP(B55,Ilmoittautuminen!$B$3:$C$66,2,FALSE)</f>
        <v>#N/A</v>
      </c>
      <c r="D55" s="19"/>
      <c r="E55" s="79"/>
      <c r="F55" s="79">
        <f t="shared" si="0"/>
        <v>0</v>
      </c>
      <c r="G55" s="79">
        <f t="shared" si="1"/>
        <v>0</v>
      </c>
      <c r="H55" s="79">
        <f t="shared" si="2"/>
        <v>0</v>
      </c>
      <c r="I55" s="79">
        <f t="shared" si="3"/>
        <v>0</v>
      </c>
      <c r="J55" s="79">
        <f t="shared" si="4"/>
        <v>0</v>
      </c>
      <c r="K55" s="79">
        <f t="shared" si="5"/>
        <v>0</v>
      </c>
      <c r="L55" s="79">
        <f t="shared" si="6"/>
        <v>0</v>
      </c>
      <c r="M55" s="79">
        <f t="shared" si="7"/>
        <v>0</v>
      </c>
      <c r="N55" t="e">
        <f t="shared" si="8"/>
        <v>#N/A</v>
      </c>
      <c r="O55" s="81" t="str">
        <f>Pelit!A56</f>
        <v>Hävinneiden puoli 2. kierros</v>
      </c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3"/>
    </row>
    <row r="56" spans="1:30" ht="15.75">
      <c r="A56" s="19">
        <v>49</v>
      </c>
      <c r="B56" s="19">
        <f>IF(AND(ISNUMBER('64_16 kaavio'!I56),'64_16 kaavio'!I56&lt;'64_16 kaavio'!I58),'64_16 kaavio'!H56,IF(ISNUMBER('64_16 kaavio'!I58),'64_16 kaavio'!H58,""))</f>
      </c>
      <c r="C56" s="19" t="e">
        <f>VLOOKUP(B56,Ilmoittautuminen!$B$3:$C$66,2,FALSE)</f>
        <v>#N/A</v>
      </c>
      <c r="D56" s="19"/>
      <c r="E56" s="79"/>
      <c r="F56" s="79">
        <f t="shared" si="0"/>
        <v>0</v>
      </c>
      <c r="G56" s="79">
        <f t="shared" si="1"/>
        <v>0</v>
      </c>
      <c r="H56" s="79">
        <f t="shared" si="2"/>
        <v>0</v>
      </c>
      <c r="I56" s="79">
        <f t="shared" si="3"/>
        <v>0</v>
      </c>
      <c r="J56" s="79">
        <f t="shared" si="4"/>
        <v>0</v>
      </c>
      <c r="K56" s="79">
        <f t="shared" si="5"/>
        <v>0</v>
      </c>
      <c r="L56" s="79">
        <f t="shared" si="6"/>
        <v>0</v>
      </c>
      <c r="M56" s="79">
        <f t="shared" si="7"/>
        <v>0</v>
      </c>
      <c r="N56" t="e">
        <f t="shared" si="8"/>
        <v>#N/A</v>
      </c>
      <c r="O56" s="89">
        <f>Pelit!A57</f>
      </c>
      <c r="P56" s="79">
        <f t="shared" si="9"/>
        <v>0</v>
      </c>
      <c r="Q56" s="79">
        <f t="shared" si="10"/>
        <v>0</v>
      </c>
      <c r="R56" s="79">
        <f>Pelit!H57</f>
        <v>0</v>
      </c>
      <c r="S56" s="79">
        <f>Pelit!J57</f>
        <v>0</v>
      </c>
      <c r="T56" s="79">
        <f>Pelit!F57</f>
      </c>
      <c r="U56" s="79">
        <f t="shared" si="11"/>
        <v>0</v>
      </c>
      <c r="V56" s="79">
        <f t="shared" si="12"/>
        <v>0</v>
      </c>
      <c r="W56" s="79">
        <f>Pelit!H57</f>
        <v>0</v>
      </c>
      <c r="X56" s="79">
        <f>Pelit!J57</f>
        <v>0</v>
      </c>
      <c r="Y56" s="79">
        <f>Pelit!A57</f>
      </c>
      <c r="Z56" s="79">
        <f>Pelit!AR57</f>
        <v>0</v>
      </c>
      <c r="AA56" s="79">
        <f>Pelit!AT57</f>
        <v>0</v>
      </c>
      <c r="AB56" s="79">
        <f>Pelit!F57</f>
      </c>
      <c r="AC56" s="79">
        <f>Pelit!AR57</f>
        <v>0</v>
      </c>
      <c r="AD56" s="90">
        <f>Pelit!AT57</f>
        <v>0</v>
      </c>
    </row>
    <row r="57" spans="1:30" ht="15.75">
      <c r="A57" s="19">
        <v>49</v>
      </c>
      <c r="B57" s="19">
        <f>IF(AND(ISNUMBER('64_16 kaavio'!I68),'64_16 kaavio'!I68&lt;'64_16 kaavio'!I70),'64_16 kaavio'!H68,IF(ISNUMBER('64_16 kaavio'!I70),'64_16 kaavio'!H70,""))</f>
      </c>
      <c r="C57" s="19" t="e">
        <f>VLOOKUP(B57,Ilmoittautuminen!$B$3:$C$66,2,FALSE)</f>
        <v>#N/A</v>
      </c>
      <c r="D57" s="19"/>
      <c r="E57" s="79"/>
      <c r="F57" s="79">
        <f t="shared" si="0"/>
        <v>0</v>
      </c>
      <c r="G57" s="79">
        <f t="shared" si="1"/>
        <v>0</v>
      </c>
      <c r="H57" s="79">
        <f t="shared" si="2"/>
        <v>0</v>
      </c>
      <c r="I57" s="79">
        <f t="shared" si="3"/>
        <v>0</v>
      </c>
      <c r="J57" s="79">
        <f t="shared" si="4"/>
        <v>0</v>
      </c>
      <c r="K57" s="79">
        <f t="shared" si="5"/>
        <v>0</v>
      </c>
      <c r="L57" s="79">
        <f t="shared" si="6"/>
        <v>0</v>
      </c>
      <c r="M57" s="79">
        <f t="shared" si="7"/>
        <v>0</v>
      </c>
      <c r="N57" t="e">
        <f t="shared" si="8"/>
        <v>#N/A</v>
      </c>
      <c r="O57" s="89">
        <f>Pelit!A58</f>
      </c>
      <c r="P57" s="79">
        <f t="shared" si="9"/>
        <v>0</v>
      </c>
      <c r="Q57" s="79">
        <f t="shared" si="10"/>
        <v>0</v>
      </c>
      <c r="R57" s="79">
        <f>Pelit!H58</f>
        <v>0</v>
      </c>
      <c r="S57" s="79">
        <f>Pelit!J58</f>
        <v>0</v>
      </c>
      <c r="T57" s="79">
        <f>Pelit!F58</f>
      </c>
      <c r="U57" s="79">
        <f t="shared" si="11"/>
        <v>0</v>
      </c>
      <c r="V57" s="79">
        <f t="shared" si="12"/>
        <v>0</v>
      </c>
      <c r="W57" s="79">
        <f>Pelit!H58</f>
        <v>0</v>
      </c>
      <c r="X57" s="79">
        <f>Pelit!J58</f>
        <v>0</v>
      </c>
      <c r="Y57" s="79">
        <f>Pelit!A58</f>
      </c>
      <c r="Z57" s="79">
        <f>Pelit!AR58</f>
        <v>0</v>
      </c>
      <c r="AA57" s="79">
        <f>Pelit!AT58</f>
        <v>0</v>
      </c>
      <c r="AB57" s="79">
        <f>Pelit!F58</f>
      </c>
      <c r="AC57" s="79">
        <f>Pelit!AR58</f>
        <v>0</v>
      </c>
      <c r="AD57" s="90">
        <f>Pelit!AT58</f>
        <v>0</v>
      </c>
    </row>
    <row r="58" spans="1:30" ht="15.75">
      <c r="A58" s="19">
        <v>49</v>
      </c>
      <c r="B58" s="19">
        <f>IF(AND(ISNUMBER('64_16 kaavio'!I80),'64_16 kaavio'!I80&lt;'64_16 kaavio'!I82),'64_16 kaavio'!H80,IF(ISNUMBER('64_16 kaavio'!I82),'64_16 kaavio'!H82,""))</f>
      </c>
      <c r="C58" s="19" t="e">
        <f>VLOOKUP(B58,Ilmoittautuminen!$B$3:$C$66,2,FALSE)</f>
        <v>#N/A</v>
      </c>
      <c r="D58" s="19"/>
      <c r="E58" s="79"/>
      <c r="F58" s="79">
        <f t="shared" si="0"/>
        <v>0</v>
      </c>
      <c r="G58" s="79">
        <f t="shared" si="1"/>
        <v>0</v>
      </c>
      <c r="H58" s="79">
        <f t="shared" si="2"/>
        <v>0</v>
      </c>
      <c r="I58" s="79">
        <f t="shared" si="3"/>
        <v>0</v>
      </c>
      <c r="J58" s="79">
        <f t="shared" si="4"/>
        <v>0</v>
      </c>
      <c r="K58" s="79">
        <f t="shared" si="5"/>
        <v>0</v>
      </c>
      <c r="L58" s="79">
        <f t="shared" si="6"/>
        <v>0</v>
      </c>
      <c r="M58" s="79">
        <f t="shared" si="7"/>
        <v>0</v>
      </c>
      <c r="N58" t="e">
        <f t="shared" si="8"/>
        <v>#N/A</v>
      </c>
      <c r="O58" s="89">
        <f>Pelit!A59</f>
      </c>
      <c r="P58" s="79">
        <f t="shared" si="9"/>
        <v>0</v>
      </c>
      <c r="Q58" s="79">
        <f t="shared" si="10"/>
        <v>0</v>
      </c>
      <c r="R58" s="79">
        <f>Pelit!H59</f>
        <v>0</v>
      </c>
      <c r="S58" s="79">
        <f>Pelit!J59</f>
        <v>0</v>
      </c>
      <c r="T58" s="79">
        <f>Pelit!F59</f>
      </c>
      <c r="U58" s="79">
        <f t="shared" si="11"/>
        <v>0</v>
      </c>
      <c r="V58" s="79">
        <f t="shared" si="12"/>
        <v>0</v>
      </c>
      <c r="W58" s="79">
        <f>Pelit!H59</f>
        <v>0</v>
      </c>
      <c r="X58" s="79">
        <f>Pelit!J59</f>
        <v>0</v>
      </c>
      <c r="Y58" s="79">
        <f>Pelit!A59</f>
      </c>
      <c r="Z58" s="79">
        <f>Pelit!AR59</f>
        <v>0</v>
      </c>
      <c r="AA58" s="79">
        <f>Pelit!AT59</f>
        <v>0</v>
      </c>
      <c r="AB58" s="79">
        <f>Pelit!F59</f>
      </c>
      <c r="AC58" s="79">
        <f>Pelit!AR59</f>
        <v>0</v>
      </c>
      <c r="AD58" s="90">
        <f>Pelit!AT59</f>
        <v>0</v>
      </c>
    </row>
    <row r="59" spans="1:30" ht="15.75">
      <c r="A59" s="19">
        <v>49</v>
      </c>
      <c r="B59" s="19">
        <f>IF(AND(ISNUMBER('64_16 kaavio'!I92),'64_16 kaavio'!I92&lt;'64_16 kaavio'!I94),'64_16 kaavio'!H92,IF(ISNUMBER('64_16 kaavio'!I94),'64_16 kaavio'!H94,""))</f>
      </c>
      <c r="C59" s="19" t="e">
        <f>VLOOKUP(B59,Ilmoittautuminen!$B$3:$C$66,2,FALSE)</f>
        <v>#N/A</v>
      </c>
      <c r="D59" s="19"/>
      <c r="E59" s="79"/>
      <c r="F59" s="79">
        <f t="shared" si="0"/>
        <v>0</v>
      </c>
      <c r="G59" s="79">
        <f t="shared" si="1"/>
        <v>0</v>
      </c>
      <c r="H59" s="79">
        <f t="shared" si="2"/>
        <v>0</v>
      </c>
      <c r="I59" s="79">
        <f t="shared" si="3"/>
        <v>0</v>
      </c>
      <c r="J59" s="79">
        <f t="shared" si="4"/>
        <v>0</v>
      </c>
      <c r="K59" s="79">
        <f t="shared" si="5"/>
        <v>0</v>
      </c>
      <c r="L59" s="79">
        <f t="shared" si="6"/>
        <v>0</v>
      </c>
      <c r="M59" s="79">
        <f t="shared" si="7"/>
        <v>0</v>
      </c>
      <c r="N59" t="e">
        <f t="shared" si="8"/>
        <v>#N/A</v>
      </c>
      <c r="O59" s="89">
        <f>Pelit!A60</f>
      </c>
      <c r="P59" s="79">
        <f t="shared" si="9"/>
        <v>0</v>
      </c>
      <c r="Q59" s="79">
        <f t="shared" si="10"/>
        <v>0</v>
      </c>
      <c r="R59" s="79">
        <f>Pelit!H60</f>
        <v>0</v>
      </c>
      <c r="S59" s="79">
        <f>Pelit!J60</f>
        <v>0</v>
      </c>
      <c r="T59" s="79">
        <f>Pelit!F60</f>
      </c>
      <c r="U59" s="79">
        <f t="shared" si="11"/>
        <v>0</v>
      </c>
      <c r="V59" s="79">
        <f t="shared" si="12"/>
        <v>0</v>
      </c>
      <c r="W59" s="79">
        <f>Pelit!H60</f>
        <v>0</v>
      </c>
      <c r="X59" s="79">
        <f>Pelit!J60</f>
        <v>0</v>
      </c>
      <c r="Y59" s="79">
        <f>Pelit!A60</f>
      </c>
      <c r="Z59" s="79">
        <f>Pelit!AR60</f>
        <v>0</v>
      </c>
      <c r="AA59" s="79">
        <f>Pelit!AT60</f>
        <v>0</v>
      </c>
      <c r="AB59" s="79">
        <f>Pelit!F60</f>
      </c>
      <c r="AC59" s="79">
        <f>Pelit!AR60</f>
        <v>0</v>
      </c>
      <c r="AD59" s="90">
        <f>Pelit!AT60</f>
        <v>0</v>
      </c>
    </row>
    <row r="60" spans="1:30" ht="15.75">
      <c r="A60" s="19">
        <v>49</v>
      </c>
      <c r="B60" s="19">
        <f>IF(AND(ISNUMBER('64_16 kaavio'!I104),'64_16 kaavio'!I104&lt;'64_16 kaavio'!I106),'64_16 kaavio'!H104,IF(ISNUMBER('64_16 kaavio'!I106),'64_16 kaavio'!H106,""))</f>
      </c>
      <c r="C60" s="19" t="e">
        <f>VLOOKUP(B60,Ilmoittautuminen!$B$3:$C$66,2,FALSE)</f>
        <v>#N/A</v>
      </c>
      <c r="D60" s="19"/>
      <c r="E60" s="79"/>
      <c r="F60" s="79">
        <f t="shared" si="0"/>
        <v>0</v>
      </c>
      <c r="G60" s="79">
        <f t="shared" si="1"/>
        <v>0</v>
      </c>
      <c r="H60" s="79">
        <f t="shared" si="2"/>
        <v>0</v>
      </c>
      <c r="I60" s="79">
        <f t="shared" si="3"/>
        <v>0</v>
      </c>
      <c r="J60" s="79">
        <f t="shared" si="4"/>
        <v>0</v>
      </c>
      <c r="K60" s="79">
        <f t="shared" si="5"/>
        <v>0</v>
      </c>
      <c r="L60" s="79">
        <f t="shared" si="6"/>
        <v>0</v>
      </c>
      <c r="M60" s="79">
        <f t="shared" si="7"/>
        <v>0</v>
      </c>
      <c r="N60" t="e">
        <f t="shared" si="8"/>
        <v>#N/A</v>
      </c>
      <c r="O60" s="89">
        <f>Pelit!A61</f>
      </c>
      <c r="P60" s="79">
        <f t="shared" si="9"/>
        <v>0</v>
      </c>
      <c r="Q60" s="79">
        <f t="shared" si="10"/>
        <v>0</v>
      </c>
      <c r="R60" s="79">
        <f>Pelit!H61</f>
        <v>0</v>
      </c>
      <c r="S60" s="79">
        <f>Pelit!J61</f>
        <v>0</v>
      </c>
      <c r="T60" s="79">
        <f>Pelit!F61</f>
      </c>
      <c r="U60" s="79">
        <f t="shared" si="11"/>
        <v>0</v>
      </c>
      <c r="V60" s="79">
        <f t="shared" si="12"/>
        <v>0</v>
      </c>
      <c r="W60" s="79">
        <f>Pelit!H61</f>
        <v>0</v>
      </c>
      <c r="X60" s="79">
        <f>Pelit!J61</f>
        <v>0</v>
      </c>
      <c r="Y60" s="79">
        <f>Pelit!A61</f>
      </c>
      <c r="Z60" s="79">
        <f>Pelit!AR61</f>
        <v>0</v>
      </c>
      <c r="AA60" s="79">
        <f>Pelit!AT61</f>
        <v>0</v>
      </c>
      <c r="AB60" s="79">
        <f>Pelit!F61</f>
      </c>
      <c r="AC60" s="79">
        <f>Pelit!AR61</f>
        <v>0</v>
      </c>
      <c r="AD60" s="90">
        <f>Pelit!AT61</f>
        <v>0</v>
      </c>
    </row>
    <row r="61" spans="1:30" ht="15.75">
      <c r="A61" s="19">
        <v>49</v>
      </c>
      <c r="B61" s="19">
        <f>IF(AND(ISNUMBER('64_16 kaavio'!I116),'64_16 kaavio'!I116&lt;'64_16 kaavio'!I118),'64_16 kaavio'!H116,IF(ISNUMBER('64_16 kaavio'!I118),'64_16 kaavio'!H118,""))</f>
      </c>
      <c r="C61" s="19" t="e">
        <f>VLOOKUP(B61,Ilmoittautuminen!$B$3:$C$66,2,FALSE)</f>
        <v>#N/A</v>
      </c>
      <c r="D61" s="19"/>
      <c r="E61" s="79"/>
      <c r="F61" s="79">
        <f t="shared" si="0"/>
        <v>0</v>
      </c>
      <c r="G61" s="79">
        <f t="shared" si="1"/>
        <v>0</v>
      </c>
      <c r="H61" s="79">
        <f t="shared" si="2"/>
        <v>0</v>
      </c>
      <c r="I61" s="79">
        <f t="shared" si="3"/>
        <v>0</v>
      </c>
      <c r="J61" s="79">
        <f t="shared" si="4"/>
        <v>0</v>
      </c>
      <c r="K61" s="79">
        <f t="shared" si="5"/>
        <v>0</v>
      </c>
      <c r="L61" s="79">
        <f t="shared" si="6"/>
        <v>0</v>
      </c>
      <c r="M61" s="79">
        <f t="shared" si="7"/>
        <v>0</v>
      </c>
      <c r="N61" t="e">
        <f t="shared" si="8"/>
        <v>#N/A</v>
      </c>
      <c r="O61" s="89">
        <f>Pelit!A62</f>
      </c>
      <c r="P61" s="79">
        <f t="shared" si="9"/>
        <v>0</v>
      </c>
      <c r="Q61" s="79">
        <f t="shared" si="10"/>
        <v>0</v>
      </c>
      <c r="R61" s="79">
        <f>Pelit!H62</f>
        <v>0</v>
      </c>
      <c r="S61" s="79">
        <f>Pelit!J62</f>
        <v>0</v>
      </c>
      <c r="T61" s="79">
        <f>Pelit!F62</f>
      </c>
      <c r="U61" s="79">
        <f t="shared" si="11"/>
        <v>0</v>
      </c>
      <c r="V61" s="79">
        <f t="shared" si="12"/>
        <v>0</v>
      </c>
      <c r="W61" s="79">
        <f>Pelit!H62</f>
        <v>0</v>
      </c>
      <c r="X61" s="79">
        <f>Pelit!J62</f>
        <v>0</v>
      </c>
      <c r="Y61" s="79">
        <f>Pelit!A62</f>
      </c>
      <c r="Z61" s="79">
        <f>Pelit!AR62</f>
        <v>0</v>
      </c>
      <c r="AA61" s="79">
        <f>Pelit!AT62</f>
        <v>0</v>
      </c>
      <c r="AB61" s="79">
        <f>Pelit!F62</f>
      </c>
      <c r="AC61" s="79">
        <f>Pelit!AR62</f>
        <v>0</v>
      </c>
      <c r="AD61" s="90">
        <f>Pelit!AT62</f>
        <v>0</v>
      </c>
    </row>
    <row r="62" spans="1:30" ht="15.75">
      <c r="A62" s="19">
        <v>49</v>
      </c>
      <c r="B62" s="19">
        <f>IF(AND(ISNUMBER('64_16 kaavio'!I128),'64_16 kaavio'!I128&lt;'64_16 kaavio'!I130),'64_16 kaavio'!H128,IF(ISNUMBER('64_16 kaavio'!I130),'64_16 kaavio'!H130,""))</f>
      </c>
      <c r="C62" s="19" t="e">
        <f>VLOOKUP(B62,Ilmoittautuminen!$B$3:$C$66,2,FALSE)</f>
        <v>#N/A</v>
      </c>
      <c r="D62" s="19"/>
      <c r="E62" s="79"/>
      <c r="F62" s="79">
        <f t="shared" si="0"/>
        <v>0</v>
      </c>
      <c r="G62" s="79">
        <f t="shared" si="1"/>
        <v>0</v>
      </c>
      <c r="H62" s="79">
        <f t="shared" si="2"/>
        <v>0</v>
      </c>
      <c r="I62" s="79">
        <f t="shared" si="3"/>
        <v>0</v>
      </c>
      <c r="J62" s="79">
        <f t="shared" si="4"/>
        <v>0</v>
      </c>
      <c r="K62" s="79">
        <f t="shared" si="5"/>
        <v>0</v>
      </c>
      <c r="L62" s="79">
        <f t="shared" si="6"/>
        <v>0</v>
      </c>
      <c r="M62" s="79">
        <f t="shared" si="7"/>
        <v>0</v>
      </c>
      <c r="N62" t="e">
        <f t="shared" si="8"/>
        <v>#N/A</v>
      </c>
      <c r="O62" s="89">
        <f>Pelit!A63</f>
      </c>
      <c r="P62" s="79">
        <f t="shared" si="9"/>
        <v>0</v>
      </c>
      <c r="Q62" s="79">
        <f t="shared" si="10"/>
        <v>0</v>
      </c>
      <c r="R62" s="79">
        <f>Pelit!H63</f>
        <v>0</v>
      </c>
      <c r="S62" s="79">
        <f>Pelit!J63</f>
        <v>0</v>
      </c>
      <c r="T62" s="79">
        <f>Pelit!F63</f>
      </c>
      <c r="U62" s="79">
        <f t="shared" si="11"/>
        <v>0</v>
      </c>
      <c r="V62" s="79">
        <f t="shared" si="12"/>
        <v>0</v>
      </c>
      <c r="W62" s="79">
        <f>Pelit!H63</f>
        <v>0</v>
      </c>
      <c r="X62" s="79">
        <f>Pelit!J63</f>
        <v>0</v>
      </c>
      <c r="Y62" s="79">
        <f>Pelit!A63</f>
      </c>
      <c r="Z62" s="79">
        <f>Pelit!AR63</f>
        <v>0</v>
      </c>
      <c r="AA62" s="79">
        <f>Pelit!AT63</f>
        <v>0</v>
      </c>
      <c r="AB62" s="79">
        <f>Pelit!F63</f>
      </c>
      <c r="AC62" s="79">
        <f>Pelit!AR63</f>
        <v>0</v>
      </c>
      <c r="AD62" s="90">
        <f>Pelit!AT63</f>
        <v>0</v>
      </c>
    </row>
    <row r="63" spans="1:30" ht="15.75">
      <c r="A63" s="19">
        <v>49</v>
      </c>
      <c r="B63" s="19">
        <f>IF(AND(ISNUMBER('64_16 kaavio'!I140),'64_16 kaavio'!I140&lt;'64_16 kaavio'!I142),'64_16 kaavio'!H140,IF(ISNUMBER('64_16 kaavio'!I142),'64_16 kaavio'!H142,""))</f>
      </c>
      <c r="C63" s="19" t="e">
        <f>VLOOKUP(B63,Ilmoittautuminen!$B$3:$C$66,2,FALSE)</f>
        <v>#N/A</v>
      </c>
      <c r="D63" s="19"/>
      <c r="E63" s="79"/>
      <c r="F63" s="79">
        <f t="shared" si="0"/>
        <v>0</v>
      </c>
      <c r="G63" s="79">
        <f t="shared" si="1"/>
        <v>0</v>
      </c>
      <c r="H63" s="79">
        <f t="shared" si="2"/>
        <v>0</v>
      </c>
      <c r="I63" s="79">
        <f t="shared" si="3"/>
        <v>0</v>
      </c>
      <c r="J63" s="79">
        <f t="shared" si="4"/>
        <v>0</v>
      </c>
      <c r="K63" s="79">
        <f t="shared" si="5"/>
        <v>0</v>
      </c>
      <c r="L63" s="79">
        <f t="shared" si="6"/>
        <v>0</v>
      </c>
      <c r="M63" s="79">
        <f t="shared" si="7"/>
        <v>0</v>
      </c>
      <c r="N63" t="e">
        <f t="shared" si="8"/>
        <v>#N/A</v>
      </c>
      <c r="O63" s="89">
        <f>Pelit!A64</f>
      </c>
      <c r="P63" s="79">
        <f t="shared" si="9"/>
        <v>0</v>
      </c>
      <c r="Q63" s="79">
        <f t="shared" si="10"/>
        <v>0</v>
      </c>
      <c r="R63" s="79">
        <f>Pelit!H64</f>
        <v>0</v>
      </c>
      <c r="S63" s="79">
        <f>Pelit!J64</f>
        <v>0</v>
      </c>
      <c r="T63" s="79">
        <f>Pelit!F64</f>
      </c>
      <c r="U63" s="79">
        <f t="shared" si="11"/>
        <v>0</v>
      </c>
      <c r="V63" s="79">
        <f t="shared" si="12"/>
        <v>0</v>
      </c>
      <c r="W63" s="79">
        <f>Pelit!H64</f>
        <v>0</v>
      </c>
      <c r="X63" s="79">
        <f>Pelit!J64</f>
        <v>0</v>
      </c>
      <c r="Y63" s="79">
        <f>Pelit!A64</f>
      </c>
      <c r="Z63" s="79">
        <f>Pelit!AR64</f>
        <v>0</v>
      </c>
      <c r="AA63" s="79">
        <f>Pelit!AT64</f>
        <v>0</v>
      </c>
      <c r="AB63" s="79">
        <f>Pelit!F64</f>
      </c>
      <c r="AC63" s="79">
        <f>Pelit!AR64</f>
        <v>0</v>
      </c>
      <c r="AD63" s="90">
        <f>Pelit!AT64</f>
        <v>0</v>
      </c>
    </row>
    <row r="64" spans="1:30" ht="15.75">
      <c r="A64" s="19">
        <v>49</v>
      </c>
      <c r="B64" s="19">
        <f>IF(AND(ISNUMBER('64_16 kaavio'!I152),'64_16 kaavio'!I152&lt;'64_16 kaavio'!I154),'64_16 kaavio'!H152,IF(ISNUMBER('64_16 kaavio'!I154),'64_16 kaavio'!H154,""))</f>
      </c>
      <c r="C64" s="19" t="e">
        <f>VLOOKUP(B64,Ilmoittautuminen!$B$3:$C$66,2,FALSE)</f>
        <v>#N/A</v>
      </c>
      <c r="D64" s="19"/>
      <c r="E64" s="79"/>
      <c r="F64" s="79">
        <f t="shared" si="0"/>
        <v>0</v>
      </c>
      <c r="G64" s="79">
        <f t="shared" si="1"/>
        <v>0</v>
      </c>
      <c r="H64" s="79">
        <f t="shared" si="2"/>
        <v>0</v>
      </c>
      <c r="I64" s="79">
        <f t="shared" si="3"/>
        <v>0</v>
      </c>
      <c r="J64" s="79">
        <f t="shared" si="4"/>
        <v>0</v>
      </c>
      <c r="K64" s="79">
        <f t="shared" si="5"/>
        <v>0</v>
      </c>
      <c r="L64" s="79">
        <f t="shared" si="6"/>
        <v>0</v>
      </c>
      <c r="M64" s="79">
        <f t="shared" si="7"/>
        <v>0</v>
      </c>
      <c r="N64" t="e">
        <f t="shared" si="8"/>
        <v>#N/A</v>
      </c>
      <c r="O64" s="89">
        <f>Pelit!A65</f>
      </c>
      <c r="P64" s="79">
        <f t="shared" si="9"/>
        <v>0</v>
      </c>
      <c r="Q64" s="79">
        <f t="shared" si="10"/>
        <v>0</v>
      </c>
      <c r="R64" s="79">
        <f>Pelit!H65</f>
        <v>0</v>
      </c>
      <c r="S64" s="79">
        <f>Pelit!J65</f>
        <v>0</v>
      </c>
      <c r="T64" s="79">
        <f>Pelit!F65</f>
      </c>
      <c r="U64" s="79">
        <f t="shared" si="11"/>
        <v>0</v>
      </c>
      <c r="V64" s="79">
        <f t="shared" si="12"/>
        <v>0</v>
      </c>
      <c r="W64" s="79">
        <f>Pelit!H65</f>
        <v>0</v>
      </c>
      <c r="X64" s="79">
        <f>Pelit!J65</f>
        <v>0</v>
      </c>
      <c r="Y64" s="79">
        <f>Pelit!A65</f>
      </c>
      <c r="Z64" s="79">
        <f>Pelit!AR65</f>
        <v>0</v>
      </c>
      <c r="AA64" s="79">
        <f>Pelit!AT65</f>
        <v>0</v>
      </c>
      <c r="AB64" s="79">
        <f>Pelit!F65</f>
      </c>
      <c r="AC64" s="79">
        <f>Pelit!AR65</f>
        <v>0</v>
      </c>
      <c r="AD64" s="90">
        <f>Pelit!AT65</f>
        <v>0</v>
      </c>
    </row>
    <row r="65" spans="1:30" ht="15.75">
      <c r="A65" s="19">
        <v>49</v>
      </c>
      <c r="B65" s="19">
        <f>IF(AND(ISNUMBER('64_16 kaavio'!I164),'64_16 kaavio'!I164&lt;'64_16 kaavio'!I166),'64_16 kaavio'!H164,IF(ISNUMBER('64_16 kaavio'!I166),'64_16 kaavio'!H166,""))</f>
      </c>
      <c r="C65" s="19" t="e">
        <f>VLOOKUP(B65,Ilmoittautuminen!$B$3:$C$66,2,FALSE)</f>
        <v>#N/A</v>
      </c>
      <c r="D65" s="19"/>
      <c r="E65" s="79"/>
      <c r="F65" s="79">
        <f t="shared" si="0"/>
        <v>0</v>
      </c>
      <c r="G65" s="79">
        <f t="shared" si="1"/>
        <v>0</v>
      </c>
      <c r="H65" s="79">
        <f t="shared" si="2"/>
        <v>0</v>
      </c>
      <c r="I65" s="79">
        <f t="shared" si="3"/>
        <v>0</v>
      </c>
      <c r="J65" s="79">
        <f t="shared" si="4"/>
        <v>0</v>
      </c>
      <c r="K65" s="79">
        <f t="shared" si="5"/>
        <v>0</v>
      </c>
      <c r="L65" s="79">
        <f t="shared" si="6"/>
        <v>0</v>
      </c>
      <c r="M65" s="79">
        <f t="shared" si="7"/>
        <v>0</v>
      </c>
      <c r="N65" t="e">
        <f t="shared" si="8"/>
        <v>#N/A</v>
      </c>
      <c r="O65" s="89">
        <f>Pelit!A66</f>
      </c>
      <c r="P65" s="79">
        <f t="shared" si="9"/>
        <v>0</v>
      </c>
      <c r="Q65" s="79">
        <f t="shared" si="10"/>
        <v>0</v>
      </c>
      <c r="R65" s="79">
        <f>Pelit!H66</f>
        <v>0</v>
      </c>
      <c r="S65" s="79">
        <f>Pelit!J66</f>
        <v>0</v>
      </c>
      <c r="T65" s="79">
        <f>Pelit!F66</f>
      </c>
      <c r="U65" s="79">
        <f t="shared" si="11"/>
        <v>0</v>
      </c>
      <c r="V65" s="79">
        <f t="shared" si="12"/>
        <v>0</v>
      </c>
      <c r="W65" s="79">
        <f>Pelit!H66</f>
        <v>0</v>
      </c>
      <c r="X65" s="79">
        <f>Pelit!J66</f>
        <v>0</v>
      </c>
      <c r="Y65" s="79">
        <f>Pelit!A66</f>
      </c>
      <c r="Z65" s="79">
        <f>Pelit!AR66</f>
        <v>0</v>
      </c>
      <c r="AA65" s="79">
        <f>Pelit!AT66</f>
        <v>0</v>
      </c>
      <c r="AB65" s="79">
        <f>Pelit!F66</f>
      </c>
      <c r="AC65" s="79">
        <f>Pelit!AR66</f>
        <v>0</v>
      </c>
      <c r="AD65" s="90">
        <f>Pelit!AT66</f>
        <v>0</v>
      </c>
    </row>
    <row r="66" spans="1:30" ht="15.75">
      <c r="A66" s="19">
        <v>49</v>
      </c>
      <c r="B66" s="19">
        <f>IF(AND(ISNUMBER('64_16 kaavio'!I176),'64_16 kaavio'!I176&lt;'64_16 kaavio'!I178),'64_16 kaavio'!H176,IF(ISNUMBER('64_16 kaavio'!I178),'64_16 kaavio'!H178,""))</f>
      </c>
      <c r="C66" s="19" t="e">
        <f>VLOOKUP(B66,Ilmoittautuminen!$B$3:$C$66,2,FALSE)</f>
        <v>#N/A</v>
      </c>
      <c r="D66" s="19"/>
      <c r="E66" s="79"/>
      <c r="F66" s="79">
        <f t="shared" si="0"/>
        <v>0</v>
      </c>
      <c r="G66" s="79">
        <f t="shared" si="1"/>
        <v>0</v>
      </c>
      <c r="H66" s="79">
        <f t="shared" si="2"/>
        <v>0</v>
      </c>
      <c r="I66" s="79">
        <f t="shared" si="3"/>
        <v>0</v>
      </c>
      <c r="J66" s="79">
        <f t="shared" si="4"/>
        <v>0</v>
      </c>
      <c r="K66" s="79">
        <f t="shared" si="5"/>
        <v>0</v>
      </c>
      <c r="L66" s="79">
        <f t="shared" si="6"/>
        <v>0</v>
      </c>
      <c r="M66" s="79">
        <f t="shared" si="7"/>
        <v>0</v>
      </c>
      <c r="N66" t="e">
        <f t="shared" si="8"/>
        <v>#N/A</v>
      </c>
      <c r="O66" s="89">
        <f>Pelit!A67</f>
      </c>
      <c r="P66" s="79">
        <f t="shared" si="9"/>
        <v>0</v>
      </c>
      <c r="Q66" s="79">
        <f t="shared" si="10"/>
        <v>0</v>
      </c>
      <c r="R66" s="79">
        <f>Pelit!H67</f>
        <v>0</v>
      </c>
      <c r="S66" s="79">
        <f>Pelit!J67</f>
        <v>0</v>
      </c>
      <c r="T66" s="79">
        <f>Pelit!F67</f>
      </c>
      <c r="U66" s="79">
        <f t="shared" si="11"/>
        <v>0</v>
      </c>
      <c r="V66" s="79">
        <f t="shared" si="12"/>
        <v>0</v>
      </c>
      <c r="W66" s="79">
        <f>Pelit!H67</f>
        <v>0</v>
      </c>
      <c r="X66" s="79">
        <f>Pelit!J67</f>
        <v>0</v>
      </c>
      <c r="Y66" s="79">
        <f>Pelit!A67</f>
      </c>
      <c r="Z66" s="79">
        <f>Pelit!AR67</f>
        <v>0</v>
      </c>
      <c r="AA66" s="79">
        <f>Pelit!AT67</f>
        <v>0</v>
      </c>
      <c r="AB66" s="79">
        <f>Pelit!F67</f>
      </c>
      <c r="AC66" s="79">
        <f>Pelit!AR67</f>
        <v>0</v>
      </c>
      <c r="AD66" s="90">
        <f>Pelit!AT67</f>
        <v>0</v>
      </c>
    </row>
    <row r="67" spans="1:30" ht="15.75">
      <c r="A67" s="19">
        <v>49</v>
      </c>
      <c r="B67" s="19">
        <f>IF(AND(ISNUMBER('64_16 kaavio'!I188),'64_16 kaavio'!I188&lt;'64_16 kaavio'!I190),'64_16 kaavio'!H188,IF(ISNUMBER('64_16 kaavio'!I190),'64_16 kaavio'!H190,""))</f>
      </c>
      <c r="C67" s="19" t="e">
        <f>VLOOKUP(B67,Ilmoittautuminen!$B$3:$C$66,2,FALSE)</f>
        <v>#N/A</v>
      </c>
      <c r="D67" s="19"/>
      <c r="E67" s="79"/>
      <c r="F67" s="79">
        <f t="shared" si="0"/>
        <v>0</v>
      </c>
      <c r="G67" s="79">
        <f t="shared" si="1"/>
        <v>0</v>
      </c>
      <c r="H67" s="79">
        <f t="shared" si="2"/>
        <v>0</v>
      </c>
      <c r="I67" s="79">
        <f t="shared" si="3"/>
        <v>0</v>
      </c>
      <c r="J67" s="79">
        <f t="shared" si="4"/>
        <v>0</v>
      </c>
      <c r="K67" s="79">
        <f t="shared" si="5"/>
        <v>0</v>
      </c>
      <c r="L67" s="79">
        <f t="shared" si="6"/>
        <v>0</v>
      </c>
      <c r="M67" s="79">
        <f t="shared" si="7"/>
        <v>0</v>
      </c>
      <c r="N67" t="e">
        <f t="shared" si="8"/>
        <v>#N/A</v>
      </c>
      <c r="O67" s="89">
        <f>Pelit!A68</f>
      </c>
      <c r="P67" s="79">
        <f t="shared" si="9"/>
        <v>0</v>
      </c>
      <c r="Q67" s="79">
        <f t="shared" si="10"/>
        <v>0</v>
      </c>
      <c r="R67" s="79">
        <f>Pelit!H68</f>
        <v>0</v>
      </c>
      <c r="S67" s="79">
        <f>Pelit!J68</f>
        <v>0</v>
      </c>
      <c r="T67" s="79">
        <f>Pelit!F68</f>
      </c>
      <c r="U67" s="79">
        <f t="shared" si="11"/>
        <v>0</v>
      </c>
      <c r="V67" s="79">
        <f t="shared" si="12"/>
        <v>0</v>
      </c>
      <c r="W67" s="79">
        <f>Pelit!H68</f>
        <v>0</v>
      </c>
      <c r="X67" s="79">
        <f>Pelit!J68</f>
        <v>0</v>
      </c>
      <c r="Y67" s="79">
        <f>Pelit!A68</f>
      </c>
      <c r="Z67" s="79">
        <f>Pelit!AR68</f>
        <v>0</v>
      </c>
      <c r="AA67" s="79">
        <f>Pelit!AT68</f>
        <v>0</v>
      </c>
      <c r="AB67" s="79">
        <f>Pelit!F68</f>
      </c>
      <c r="AC67" s="79">
        <f>Pelit!AR68</f>
        <v>0</v>
      </c>
      <c r="AD67" s="90">
        <f>Pelit!AT68</f>
        <v>0</v>
      </c>
    </row>
    <row r="68" spans="15:30" ht="12.75">
      <c r="O68" s="89">
        <f>Pelit!A69</f>
      </c>
      <c r="P68" s="79">
        <f aca="true" t="shared" si="13" ref="P68:P117">IF(R68&gt;S68,1,0)</f>
        <v>0</v>
      </c>
      <c r="Q68" s="79">
        <f aca="true" t="shared" si="14" ref="Q68:Q117">IF(R68&lt;S68,1,0)</f>
        <v>0</v>
      </c>
      <c r="R68" s="79">
        <f>Pelit!H69</f>
        <v>0</v>
      </c>
      <c r="S68" s="79">
        <f>Pelit!J69</f>
        <v>0</v>
      </c>
      <c r="T68" s="79">
        <f>Pelit!F69</f>
      </c>
      <c r="U68" s="79">
        <f aca="true" t="shared" si="15" ref="U68:U117">IF(X68&gt;W68,1,0)</f>
        <v>0</v>
      </c>
      <c r="V68" s="79">
        <f aca="true" t="shared" si="16" ref="V68:V117">IF(X68&lt;W68,1,0)</f>
        <v>0</v>
      </c>
      <c r="W68" s="79">
        <f>Pelit!H69</f>
        <v>0</v>
      </c>
      <c r="X68" s="79">
        <f>Pelit!J69</f>
        <v>0</v>
      </c>
      <c r="Y68" s="79">
        <f>Pelit!A69</f>
      </c>
      <c r="Z68" s="79">
        <f>Pelit!AR69</f>
        <v>0</v>
      </c>
      <c r="AA68" s="79">
        <f>Pelit!AT69</f>
        <v>0</v>
      </c>
      <c r="AB68" s="79">
        <f>Pelit!F69</f>
      </c>
      <c r="AC68" s="79">
        <f>Pelit!AR69</f>
        <v>0</v>
      </c>
      <c r="AD68" s="90">
        <f>Pelit!AT69</f>
        <v>0</v>
      </c>
    </row>
    <row r="69" spans="15:30" ht="12.75">
      <c r="O69" s="89">
        <f>Pelit!A70</f>
      </c>
      <c r="P69" s="79">
        <f t="shared" si="13"/>
        <v>0</v>
      </c>
      <c r="Q69" s="79">
        <f t="shared" si="14"/>
        <v>0</v>
      </c>
      <c r="R69" s="79">
        <f>Pelit!H70</f>
        <v>0</v>
      </c>
      <c r="S69" s="79">
        <f>Pelit!J70</f>
        <v>0</v>
      </c>
      <c r="T69" s="79">
        <f>Pelit!F70</f>
      </c>
      <c r="U69" s="79">
        <f t="shared" si="15"/>
        <v>0</v>
      </c>
      <c r="V69" s="79">
        <f t="shared" si="16"/>
        <v>0</v>
      </c>
      <c r="W69" s="79">
        <f>Pelit!H70</f>
        <v>0</v>
      </c>
      <c r="X69" s="79">
        <f>Pelit!J70</f>
        <v>0</v>
      </c>
      <c r="Y69" s="79">
        <f>Pelit!A70</f>
      </c>
      <c r="Z69" s="79">
        <f>Pelit!AR70</f>
        <v>0</v>
      </c>
      <c r="AA69" s="79">
        <f>Pelit!AT70</f>
        <v>0</v>
      </c>
      <c r="AB69" s="79">
        <f>Pelit!F70</f>
      </c>
      <c r="AC69" s="79">
        <f>Pelit!AR70</f>
        <v>0</v>
      </c>
      <c r="AD69" s="90">
        <f>Pelit!AT70</f>
        <v>0</v>
      </c>
    </row>
    <row r="70" spans="15:30" ht="12.75">
      <c r="O70" s="89">
        <f>Pelit!A71</f>
      </c>
      <c r="P70" s="79">
        <f t="shared" si="13"/>
        <v>0</v>
      </c>
      <c r="Q70" s="79">
        <f t="shared" si="14"/>
        <v>0</v>
      </c>
      <c r="R70" s="79">
        <f>Pelit!H71</f>
        <v>0</v>
      </c>
      <c r="S70" s="79">
        <f>Pelit!J71</f>
        <v>0</v>
      </c>
      <c r="T70" s="79">
        <f>Pelit!F71</f>
      </c>
      <c r="U70" s="79">
        <f t="shared" si="15"/>
        <v>0</v>
      </c>
      <c r="V70" s="79">
        <f t="shared" si="16"/>
        <v>0</v>
      </c>
      <c r="W70" s="79">
        <f>Pelit!H71</f>
        <v>0</v>
      </c>
      <c r="X70" s="79">
        <f>Pelit!J71</f>
        <v>0</v>
      </c>
      <c r="Y70" s="79">
        <f>Pelit!A71</f>
      </c>
      <c r="Z70" s="79">
        <f>Pelit!AR71</f>
        <v>0</v>
      </c>
      <c r="AA70" s="79">
        <f>Pelit!AT71</f>
        <v>0</v>
      </c>
      <c r="AB70" s="79">
        <f>Pelit!F71</f>
      </c>
      <c r="AC70" s="79">
        <f>Pelit!AR71</f>
        <v>0</v>
      </c>
      <c r="AD70" s="90">
        <f>Pelit!AT71</f>
        <v>0</v>
      </c>
    </row>
    <row r="71" spans="15:30" ht="13.5" thickBot="1">
      <c r="O71" s="91">
        <f>Pelit!A72</f>
      </c>
      <c r="P71" s="84">
        <f t="shared" si="13"/>
        <v>0</v>
      </c>
      <c r="Q71" s="84">
        <f t="shared" si="14"/>
        <v>0</v>
      </c>
      <c r="R71" s="84">
        <f>Pelit!H72</f>
        <v>0</v>
      </c>
      <c r="S71" s="84">
        <f>Pelit!J72</f>
        <v>0</v>
      </c>
      <c r="T71" s="84">
        <f>Pelit!F72</f>
      </c>
      <c r="U71" s="84">
        <f t="shared" si="15"/>
        <v>0</v>
      </c>
      <c r="V71" s="84">
        <f t="shared" si="16"/>
        <v>0</v>
      </c>
      <c r="W71" s="84">
        <f>Pelit!H72</f>
        <v>0</v>
      </c>
      <c r="X71" s="84">
        <f>Pelit!J72</f>
        <v>0</v>
      </c>
      <c r="Y71" s="84">
        <f>Pelit!A72</f>
      </c>
      <c r="Z71" s="84">
        <f>Pelit!AR72</f>
        <v>0</v>
      </c>
      <c r="AA71" s="84">
        <f>Pelit!AT72</f>
        <v>0</v>
      </c>
      <c r="AB71" s="84">
        <f>Pelit!F72</f>
      </c>
      <c r="AC71" s="84">
        <f>Pelit!AR72</f>
        <v>0</v>
      </c>
      <c r="AD71" s="86">
        <f>Pelit!AT72</f>
        <v>0</v>
      </c>
    </row>
    <row r="72" ht="13.5" thickBot="1"/>
    <row r="73" spans="15:30" ht="12.75">
      <c r="O73" s="94" t="str">
        <f>Pelit!A74</f>
        <v>Hävinneiden puoli 3. kierros</v>
      </c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6"/>
    </row>
    <row r="74" spans="15:30" ht="12.75">
      <c r="O74" s="89">
        <f>Pelit!A75</f>
      </c>
      <c r="P74" s="79">
        <f t="shared" si="13"/>
        <v>0</v>
      </c>
      <c r="Q74" s="79">
        <f t="shared" si="14"/>
        <v>0</v>
      </c>
      <c r="R74" s="79">
        <f>Pelit!H75</f>
        <v>0</v>
      </c>
      <c r="S74" s="79">
        <f>Pelit!J75</f>
        <v>0</v>
      </c>
      <c r="T74" s="79">
        <f>Pelit!F75</f>
      </c>
      <c r="U74" s="79">
        <f t="shared" si="15"/>
        <v>0</v>
      </c>
      <c r="V74" s="79">
        <f t="shared" si="16"/>
        <v>0</v>
      </c>
      <c r="W74" s="79">
        <f>Pelit!H75</f>
        <v>0</v>
      </c>
      <c r="X74" s="79">
        <f>Pelit!J75</f>
        <v>0</v>
      </c>
      <c r="Y74" s="79">
        <f>Pelit!A75</f>
      </c>
      <c r="Z74" s="79">
        <f>Pelit!AR75</f>
        <v>0</v>
      </c>
      <c r="AA74" s="79">
        <f>Pelit!AT75</f>
        <v>0</v>
      </c>
      <c r="AB74" s="79">
        <f>Pelit!F75</f>
      </c>
      <c r="AC74" s="79">
        <f>Pelit!AR75</f>
        <v>0</v>
      </c>
      <c r="AD74" s="90">
        <f>Pelit!AT75</f>
        <v>0</v>
      </c>
    </row>
    <row r="75" spans="15:30" ht="12.75">
      <c r="O75" s="89">
        <f>Pelit!A76</f>
      </c>
      <c r="P75" s="79">
        <f t="shared" si="13"/>
        <v>0</v>
      </c>
      <c r="Q75" s="79">
        <f t="shared" si="14"/>
        <v>0</v>
      </c>
      <c r="R75" s="79">
        <f>Pelit!H76</f>
        <v>0</v>
      </c>
      <c r="S75" s="79">
        <f>Pelit!J76</f>
        <v>0</v>
      </c>
      <c r="T75" s="79">
        <f>Pelit!F76</f>
      </c>
      <c r="U75" s="79">
        <f t="shared" si="15"/>
        <v>0</v>
      </c>
      <c r="V75" s="79">
        <f t="shared" si="16"/>
        <v>0</v>
      </c>
      <c r="W75" s="79">
        <f>Pelit!H76</f>
        <v>0</v>
      </c>
      <c r="X75" s="79">
        <f>Pelit!J76</f>
        <v>0</v>
      </c>
      <c r="Y75" s="79">
        <f>Pelit!A76</f>
      </c>
      <c r="Z75" s="79">
        <f>Pelit!AR76</f>
        <v>0</v>
      </c>
      <c r="AA75" s="79">
        <f>Pelit!AT76</f>
        <v>0</v>
      </c>
      <c r="AB75" s="79">
        <f>Pelit!F76</f>
      </c>
      <c r="AC75" s="79">
        <f>Pelit!AR76</f>
        <v>0</v>
      </c>
      <c r="AD75" s="90">
        <f>Pelit!AT76</f>
        <v>0</v>
      </c>
    </row>
    <row r="76" spans="15:30" ht="12.75">
      <c r="O76" s="89">
        <f>Pelit!A77</f>
      </c>
      <c r="P76" s="79">
        <f t="shared" si="13"/>
        <v>0</v>
      </c>
      <c r="Q76" s="79">
        <f t="shared" si="14"/>
        <v>0</v>
      </c>
      <c r="R76" s="79">
        <f>Pelit!H77</f>
        <v>0</v>
      </c>
      <c r="S76" s="79">
        <f>Pelit!J77</f>
        <v>0</v>
      </c>
      <c r="T76" s="79">
        <f>Pelit!F77</f>
      </c>
      <c r="U76" s="79">
        <f t="shared" si="15"/>
        <v>0</v>
      </c>
      <c r="V76" s="79">
        <f t="shared" si="16"/>
        <v>0</v>
      </c>
      <c r="W76" s="79">
        <f>Pelit!H77</f>
        <v>0</v>
      </c>
      <c r="X76" s="79">
        <f>Pelit!J77</f>
        <v>0</v>
      </c>
      <c r="Y76" s="79">
        <f>Pelit!A77</f>
      </c>
      <c r="Z76" s="79">
        <f>Pelit!AR77</f>
        <v>0</v>
      </c>
      <c r="AA76" s="79">
        <f>Pelit!AT77</f>
        <v>0</v>
      </c>
      <c r="AB76" s="79">
        <f>Pelit!F77</f>
      </c>
      <c r="AC76" s="79">
        <f>Pelit!AR77</f>
        <v>0</v>
      </c>
      <c r="AD76" s="90">
        <f>Pelit!AT77</f>
        <v>0</v>
      </c>
    </row>
    <row r="77" spans="15:30" ht="12.75">
      <c r="O77" s="89">
        <f>Pelit!A78</f>
      </c>
      <c r="P77" s="79">
        <f t="shared" si="13"/>
        <v>0</v>
      </c>
      <c r="Q77" s="79">
        <f t="shared" si="14"/>
        <v>0</v>
      </c>
      <c r="R77" s="79">
        <f>Pelit!H78</f>
        <v>0</v>
      </c>
      <c r="S77" s="79">
        <f>Pelit!J78</f>
        <v>0</v>
      </c>
      <c r="T77" s="79">
        <f>Pelit!F78</f>
      </c>
      <c r="U77" s="79">
        <f t="shared" si="15"/>
        <v>0</v>
      </c>
      <c r="V77" s="79">
        <f t="shared" si="16"/>
        <v>0</v>
      </c>
      <c r="W77" s="79">
        <f>Pelit!H78</f>
        <v>0</v>
      </c>
      <c r="X77" s="79">
        <f>Pelit!J78</f>
        <v>0</v>
      </c>
      <c r="Y77" s="79">
        <f>Pelit!A78</f>
      </c>
      <c r="Z77" s="79">
        <f>Pelit!AR78</f>
        <v>0</v>
      </c>
      <c r="AA77" s="79">
        <f>Pelit!AT78</f>
        <v>0</v>
      </c>
      <c r="AB77" s="79">
        <f>Pelit!F78</f>
      </c>
      <c r="AC77" s="79">
        <f>Pelit!AR78</f>
        <v>0</v>
      </c>
      <c r="AD77" s="90">
        <f>Pelit!AT78</f>
        <v>0</v>
      </c>
    </row>
    <row r="78" spans="15:30" ht="12.75">
      <c r="O78" s="89">
        <f>Pelit!A79</f>
      </c>
      <c r="P78" s="79">
        <f t="shared" si="13"/>
        <v>0</v>
      </c>
      <c r="Q78" s="79">
        <f t="shared" si="14"/>
        <v>0</v>
      </c>
      <c r="R78" s="79">
        <f>Pelit!H79</f>
        <v>0</v>
      </c>
      <c r="S78" s="79">
        <f>Pelit!J79</f>
        <v>0</v>
      </c>
      <c r="T78" s="79">
        <f>Pelit!F79</f>
      </c>
      <c r="U78" s="79">
        <f t="shared" si="15"/>
        <v>0</v>
      </c>
      <c r="V78" s="79">
        <f t="shared" si="16"/>
        <v>0</v>
      </c>
      <c r="W78" s="79">
        <f>Pelit!H79</f>
        <v>0</v>
      </c>
      <c r="X78" s="79">
        <f>Pelit!J79</f>
        <v>0</v>
      </c>
      <c r="Y78" s="79">
        <f>Pelit!A79</f>
      </c>
      <c r="Z78" s="79">
        <f>Pelit!AR79</f>
        <v>0</v>
      </c>
      <c r="AA78" s="79">
        <f>Pelit!AT79</f>
        <v>0</v>
      </c>
      <c r="AB78" s="79">
        <f>Pelit!F79</f>
      </c>
      <c r="AC78" s="79">
        <f>Pelit!AR79</f>
        <v>0</v>
      </c>
      <c r="AD78" s="90">
        <f>Pelit!AT79</f>
        <v>0</v>
      </c>
    </row>
    <row r="79" spans="15:30" ht="12.75">
      <c r="O79" s="89">
        <f>Pelit!A80</f>
      </c>
      <c r="P79" s="79">
        <f t="shared" si="13"/>
        <v>0</v>
      </c>
      <c r="Q79" s="79">
        <f t="shared" si="14"/>
        <v>0</v>
      </c>
      <c r="R79" s="79">
        <f>Pelit!H80</f>
        <v>0</v>
      </c>
      <c r="S79" s="79">
        <f>Pelit!J80</f>
        <v>0</v>
      </c>
      <c r="T79" s="79">
        <f>Pelit!F80</f>
      </c>
      <c r="U79" s="79">
        <f t="shared" si="15"/>
        <v>0</v>
      </c>
      <c r="V79" s="79">
        <f t="shared" si="16"/>
        <v>0</v>
      </c>
      <c r="W79" s="79">
        <f>Pelit!H80</f>
        <v>0</v>
      </c>
      <c r="X79" s="79">
        <f>Pelit!J80</f>
        <v>0</v>
      </c>
      <c r="Y79" s="79">
        <f>Pelit!A80</f>
      </c>
      <c r="Z79" s="79">
        <f>Pelit!AR80</f>
        <v>0</v>
      </c>
      <c r="AA79" s="79">
        <f>Pelit!AT80</f>
        <v>0</v>
      </c>
      <c r="AB79" s="79">
        <f>Pelit!F80</f>
      </c>
      <c r="AC79" s="79">
        <f>Pelit!AR80</f>
        <v>0</v>
      </c>
      <c r="AD79" s="90">
        <f>Pelit!AT80</f>
        <v>0</v>
      </c>
    </row>
    <row r="80" spans="15:30" ht="12.75">
      <c r="O80" s="89">
        <f>Pelit!A81</f>
      </c>
      <c r="P80" s="79">
        <f t="shared" si="13"/>
        <v>0</v>
      </c>
      <c r="Q80" s="79">
        <f t="shared" si="14"/>
        <v>0</v>
      </c>
      <c r="R80" s="79">
        <f>Pelit!H81</f>
        <v>0</v>
      </c>
      <c r="S80" s="79">
        <f>Pelit!J81</f>
        <v>0</v>
      </c>
      <c r="T80" s="79">
        <f>Pelit!F81</f>
      </c>
      <c r="U80" s="79">
        <f t="shared" si="15"/>
        <v>0</v>
      </c>
      <c r="V80" s="79">
        <f t="shared" si="16"/>
        <v>0</v>
      </c>
      <c r="W80" s="79">
        <f>Pelit!H81</f>
        <v>0</v>
      </c>
      <c r="X80" s="79">
        <f>Pelit!J81</f>
        <v>0</v>
      </c>
      <c r="Y80" s="79">
        <f>Pelit!A81</f>
      </c>
      <c r="Z80" s="79">
        <f>Pelit!AR81</f>
        <v>0</v>
      </c>
      <c r="AA80" s="79">
        <f>Pelit!AT81</f>
        <v>0</v>
      </c>
      <c r="AB80" s="79">
        <f>Pelit!F81</f>
      </c>
      <c r="AC80" s="79">
        <f>Pelit!AR81</f>
        <v>0</v>
      </c>
      <c r="AD80" s="90">
        <f>Pelit!AT81</f>
        <v>0</v>
      </c>
    </row>
    <row r="81" spans="15:30" ht="12.75">
      <c r="O81" s="89">
        <f>Pelit!A82</f>
      </c>
      <c r="P81" s="79">
        <f t="shared" si="13"/>
        <v>0</v>
      </c>
      <c r="Q81" s="79">
        <f t="shared" si="14"/>
        <v>0</v>
      </c>
      <c r="R81" s="79">
        <f>Pelit!H82</f>
        <v>0</v>
      </c>
      <c r="S81" s="79">
        <f>Pelit!J82</f>
        <v>0</v>
      </c>
      <c r="T81" s="79">
        <f>Pelit!F82</f>
      </c>
      <c r="U81" s="79">
        <f t="shared" si="15"/>
        <v>0</v>
      </c>
      <c r="V81" s="79">
        <f t="shared" si="16"/>
        <v>0</v>
      </c>
      <c r="W81" s="79">
        <f>Pelit!H82</f>
        <v>0</v>
      </c>
      <c r="X81" s="79">
        <f>Pelit!J82</f>
        <v>0</v>
      </c>
      <c r="Y81" s="79">
        <f>Pelit!A82</f>
      </c>
      <c r="Z81" s="79">
        <f>Pelit!AR82</f>
        <v>0</v>
      </c>
      <c r="AA81" s="79">
        <f>Pelit!AT82</f>
        <v>0</v>
      </c>
      <c r="AB81" s="79">
        <f>Pelit!F82</f>
      </c>
      <c r="AC81" s="79">
        <f>Pelit!AR82</f>
        <v>0</v>
      </c>
      <c r="AD81" s="90">
        <f>Pelit!AT82</f>
        <v>0</v>
      </c>
    </row>
    <row r="82" spans="15:30" ht="12.75">
      <c r="O82" s="89">
        <f>Pelit!A83</f>
      </c>
      <c r="P82" s="79">
        <f t="shared" si="13"/>
        <v>0</v>
      </c>
      <c r="Q82" s="79">
        <f t="shared" si="14"/>
        <v>0</v>
      </c>
      <c r="R82" s="79">
        <f>Pelit!H83</f>
        <v>0</v>
      </c>
      <c r="S82" s="79">
        <f>Pelit!J83</f>
        <v>0</v>
      </c>
      <c r="T82" s="79">
        <f>Pelit!F83</f>
      </c>
      <c r="U82" s="79">
        <f t="shared" si="15"/>
        <v>0</v>
      </c>
      <c r="V82" s="79">
        <f t="shared" si="16"/>
        <v>0</v>
      </c>
      <c r="W82" s="79">
        <f>Pelit!H83</f>
        <v>0</v>
      </c>
      <c r="X82" s="79">
        <f>Pelit!J83</f>
        <v>0</v>
      </c>
      <c r="Y82" s="79">
        <f>Pelit!A83</f>
      </c>
      <c r="Z82" s="79">
        <f>Pelit!AR83</f>
        <v>0</v>
      </c>
      <c r="AA82" s="79">
        <f>Pelit!AT83</f>
        <v>0</v>
      </c>
      <c r="AB82" s="79">
        <f>Pelit!F83</f>
      </c>
      <c r="AC82" s="79">
        <f>Pelit!AR83</f>
        <v>0</v>
      </c>
      <c r="AD82" s="90">
        <f>Pelit!AT83</f>
        <v>0</v>
      </c>
    </row>
    <row r="83" spans="15:30" ht="12.75">
      <c r="O83" s="89">
        <f>Pelit!A84</f>
      </c>
      <c r="P83" s="79">
        <f t="shared" si="13"/>
        <v>0</v>
      </c>
      <c r="Q83" s="79">
        <f t="shared" si="14"/>
        <v>0</v>
      </c>
      <c r="R83" s="79">
        <f>Pelit!H84</f>
        <v>0</v>
      </c>
      <c r="S83" s="79">
        <f>Pelit!J84</f>
        <v>0</v>
      </c>
      <c r="T83" s="79">
        <f>Pelit!F84</f>
      </c>
      <c r="U83" s="79">
        <f t="shared" si="15"/>
        <v>0</v>
      </c>
      <c r="V83" s="79">
        <f t="shared" si="16"/>
        <v>0</v>
      </c>
      <c r="W83" s="79">
        <f>Pelit!H84</f>
        <v>0</v>
      </c>
      <c r="X83" s="79">
        <f>Pelit!J84</f>
        <v>0</v>
      </c>
      <c r="Y83" s="79">
        <f>Pelit!A84</f>
      </c>
      <c r="Z83" s="79">
        <f>Pelit!AR84</f>
        <v>0</v>
      </c>
      <c r="AA83" s="79">
        <f>Pelit!AT84</f>
        <v>0</v>
      </c>
      <c r="AB83" s="79">
        <f>Pelit!F84</f>
      </c>
      <c r="AC83" s="79">
        <f>Pelit!AR84</f>
        <v>0</v>
      </c>
      <c r="AD83" s="90">
        <f>Pelit!AT84</f>
        <v>0</v>
      </c>
    </row>
    <row r="84" spans="15:30" ht="12.75">
      <c r="O84" s="89">
        <f>Pelit!A85</f>
      </c>
      <c r="P84" s="79">
        <f t="shared" si="13"/>
        <v>0</v>
      </c>
      <c r="Q84" s="79">
        <f t="shared" si="14"/>
        <v>0</v>
      </c>
      <c r="R84" s="79">
        <f>Pelit!H85</f>
        <v>0</v>
      </c>
      <c r="S84" s="79">
        <f>Pelit!J85</f>
        <v>0</v>
      </c>
      <c r="T84" s="79">
        <f>Pelit!F85</f>
      </c>
      <c r="U84" s="79">
        <f t="shared" si="15"/>
        <v>0</v>
      </c>
      <c r="V84" s="79">
        <f t="shared" si="16"/>
        <v>0</v>
      </c>
      <c r="W84" s="79">
        <f>Pelit!H85</f>
        <v>0</v>
      </c>
      <c r="X84" s="79">
        <f>Pelit!J85</f>
        <v>0</v>
      </c>
      <c r="Y84" s="79">
        <f>Pelit!A85</f>
      </c>
      <c r="Z84" s="79">
        <f>Pelit!AR85</f>
        <v>0</v>
      </c>
      <c r="AA84" s="79">
        <f>Pelit!AT85</f>
        <v>0</v>
      </c>
      <c r="AB84" s="79">
        <f>Pelit!F85</f>
      </c>
      <c r="AC84" s="79">
        <f>Pelit!AR85</f>
        <v>0</v>
      </c>
      <c r="AD84" s="90">
        <f>Pelit!AT85</f>
        <v>0</v>
      </c>
    </row>
    <row r="85" spans="15:30" ht="12.75">
      <c r="O85" s="89">
        <f>Pelit!A86</f>
      </c>
      <c r="P85" s="79">
        <f t="shared" si="13"/>
        <v>0</v>
      </c>
      <c r="Q85" s="79">
        <f t="shared" si="14"/>
        <v>0</v>
      </c>
      <c r="R85" s="79">
        <f>Pelit!H86</f>
        <v>0</v>
      </c>
      <c r="S85" s="79">
        <f>Pelit!J86</f>
        <v>0</v>
      </c>
      <c r="T85" s="79">
        <f>Pelit!F86</f>
      </c>
      <c r="U85" s="79">
        <f t="shared" si="15"/>
        <v>0</v>
      </c>
      <c r="V85" s="79">
        <f t="shared" si="16"/>
        <v>0</v>
      </c>
      <c r="W85" s="79">
        <f>Pelit!H86</f>
        <v>0</v>
      </c>
      <c r="X85" s="79">
        <f>Pelit!J86</f>
        <v>0</v>
      </c>
      <c r="Y85" s="79">
        <f>Pelit!A86</f>
      </c>
      <c r="Z85" s="79">
        <f>Pelit!AR86</f>
        <v>0</v>
      </c>
      <c r="AA85" s="79">
        <f>Pelit!AT86</f>
        <v>0</v>
      </c>
      <c r="AB85" s="79">
        <f>Pelit!F86</f>
      </c>
      <c r="AC85" s="79">
        <f>Pelit!AR86</f>
        <v>0</v>
      </c>
      <c r="AD85" s="90">
        <f>Pelit!AT86</f>
        <v>0</v>
      </c>
    </row>
    <row r="86" spans="15:30" ht="12.75">
      <c r="O86" s="89">
        <f>Pelit!A87</f>
      </c>
      <c r="P86" s="79">
        <f t="shared" si="13"/>
        <v>0</v>
      </c>
      <c r="Q86" s="79">
        <f t="shared" si="14"/>
        <v>0</v>
      </c>
      <c r="R86" s="79">
        <f>Pelit!H87</f>
        <v>0</v>
      </c>
      <c r="S86" s="79">
        <f>Pelit!J87</f>
        <v>0</v>
      </c>
      <c r="T86" s="79">
        <f>Pelit!F87</f>
      </c>
      <c r="U86" s="79">
        <f t="shared" si="15"/>
        <v>0</v>
      </c>
      <c r="V86" s="79">
        <f t="shared" si="16"/>
        <v>0</v>
      </c>
      <c r="W86" s="79">
        <f>Pelit!H87</f>
        <v>0</v>
      </c>
      <c r="X86" s="79">
        <f>Pelit!J87</f>
        <v>0</v>
      </c>
      <c r="Y86" s="79">
        <f>Pelit!A87</f>
      </c>
      <c r="Z86" s="79">
        <f>Pelit!AR87</f>
        <v>0</v>
      </c>
      <c r="AA86" s="79">
        <f>Pelit!AT87</f>
        <v>0</v>
      </c>
      <c r="AB86" s="79">
        <f>Pelit!F87</f>
      </c>
      <c r="AC86" s="79">
        <f>Pelit!AR87</f>
        <v>0</v>
      </c>
      <c r="AD86" s="90">
        <f>Pelit!AT87</f>
        <v>0</v>
      </c>
    </row>
    <row r="87" spans="15:30" ht="12.75">
      <c r="O87" s="89">
        <f>Pelit!A88</f>
      </c>
      <c r="P87" s="79">
        <f t="shared" si="13"/>
        <v>0</v>
      </c>
      <c r="Q87" s="79">
        <f t="shared" si="14"/>
        <v>0</v>
      </c>
      <c r="R87" s="79">
        <f>Pelit!H88</f>
        <v>0</v>
      </c>
      <c r="S87" s="79">
        <f>Pelit!J88</f>
        <v>0</v>
      </c>
      <c r="T87" s="79">
        <f>Pelit!F88</f>
      </c>
      <c r="U87" s="79">
        <f t="shared" si="15"/>
        <v>0</v>
      </c>
      <c r="V87" s="79">
        <f t="shared" si="16"/>
        <v>0</v>
      </c>
      <c r="W87" s="79">
        <f>Pelit!H88</f>
        <v>0</v>
      </c>
      <c r="X87" s="79">
        <f>Pelit!J88</f>
        <v>0</v>
      </c>
      <c r="Y87" s="79">
        <f>Pelit!A88</f>
      </c>
      <c r="Z87" s="79">
        <f>Pelit!AR88</f>
        <v>0</v>
      </c>
      <c r="AA87" s="79">
        <f>Pelit!AT88</f>
        <v>0</v>
      </c>
      <c r="AB87" s="79">
        <f>Pelit!F88</f>
      </c>
      <c r="AC87" s="79">
        <f>Pelit!AR88</f>
        <v>0</v>
      </c>
      <c r="AD87" s="90">
        <f>Pelit!AT88</f>
        <v>0</v>
      </c>
    </row>
    <row r="88" spans="15:30" ht="12.75">
      <c r="O88" s="89">
        <f>Pelit!A89</f>
      </c>
      <c r="P88" s="79">
        <f t="shared" si="13"/>
        <v>0</v>
      </c>
      <c r="Q88" s="79">
        <f t="shared" si="14"/>
        <v>0</v>
      </c>
      <c r="R88" s="79">
        <f>Pelit!H89</f>
        <v>0</v>
      </c>
      <c r="S88" s="79">
        <f>Pelit!J89</f>
        <v>0</v>
      </c>
      <c r="T88" s="79">
        <f>Pelit!F89</f>
      </c>
      <c r="U88" s="79">
        <f t="shared" si="15"/>
        <v>0</v>
      </c>
      <c r="V88" s="79">
        <f t="shared" si="16"/>
        <v>0</v>
      </c>
      <c r="W88" s="79">
        <f>Pelit!H89</f>
        <v>0</v>
      </c>
      <c r="X88" s="79">
        <f>Pelit!J89</f>
        <v>0</v>
      </c>
      <c r="Y88" s="79">
        <f>Pelit!A89</f>
      </c>
      <c r="Z88" s="79">
        <f>Pelit!AR89</f>
        <v>0</v>
      </c>
      <c r="AA88" s="79">
        <f>Pelit!AT89</f>
        <v>0</v>
      </c>
      <c r="AB88" s="79">
        <f>Pelit!F89</f>
      </c>
      <c r="AC88" s="79">
        <f>Pelit!AR89</f>
        <v>0</v>
      </c>
      <c r="AD88" s="90">
        <f>Pelit!AT89</f>
        <v>0</v>
      </c>
    </row>
    <row r="89" spans="15:30" ht="13.5" thickBot="1">
      <c r="O89" s="91">
        <f>Pelit!A90</f>
      </c>
      <c r="P89" s="84">
        <f t="shared" si="13"/>
        <v>0</v>
      </c>
      <c r="Q89" s="84">
        <f t="shared" si="14"/>
        <v>0</v>
      </c>
      <c r="R89" s="84">
        <f>Pelit!H90</f>
        <v>0</v>
      </c>
      <c r="S89" s="84">
        <f>Pelit!J90</f>
        <v>0</v>
      </c>
      <c r="T89" s="84">
        <f>Pelit!F90</f>
      </c>
      <c r="U89" s="84">
        <f t="shared" si="15"/>
        <v>0</v>
      </c>
      <c r="V89" s="84">
        <f t="shared" si="16"/>
        <v>0</v>
      </c>
      <c r="W89" s="84">
        <f>Pelit!H90</f>
        <v>0</v>
      </c>
      <c r="X89" s="84">
        <f>Pelit!J90</f>
        <v>0</v>
      </c>
      <c r="Y89" s="84">
        <f>Pelit!A90</f>
      </c>
      <c r="Z89" s="84">
        <f>Pelit!AR90</f>
        <v>0</v>
      </c>
      <c r="AA89" s="84">
        <f>Pelit!AT90</f>
        <v>0</v>
      </c>
      <c r="AB89" s="84">
        <f>Pelit!F90</f>
      </c>
      <c r="AC89" s="84">
        <f>Pelit!AR90</f>
        <v>0</v>
      </c>
      <c r="AD89" s="86">
        <f>Pelit!AT90</f>
        <v>0</v>
      </c>
    </row>
    <row r="90" ht="13.5" thickBot="1"/>
    <row r="91" spans="15:30" ht="12.75">
      <c r="O91" s="81" t="str">
        <f>Pelit!A92</f>
        <v>Voittajien puoli 3. Kierros</v>
      </c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3"/>
    </row>
    <row r="92" spans="15:30" ht="12.75">
      <c r="O92" s="89">
        <f>Pelit!A93</f>
      </c>
      <c r="P92" s="79">
        <f t="shared" si="13"/>
        <v>0</v>
      </c>
      <c r="Q92" s="79">
        <f t="shared" si="14"/>
        <v>0</v>
      </c>
      <c r="R92" s="79">
        <f>Pelit!H93</f>
        <v>0</v>
      </c>
      <c r="S92" s="79">
        <f>Pelit!J93</f>
        <v>0</v>
      </c>
      <c r="T92" s="79">
        <f>Pelit!F93</f>
      </c>
      <c r="U92" s="79">
        <f t="shared" si="15"/>
        <v>0</v>
      </c>
      <c r="V92" s="79">
        <f t="shared" si="16"/>
        <v>0</v>
      </c>
      <c r="W92" s="79">
        <f>Pelit!H93</f>
        <v>0</v>
      </c>
      <c r="X92" s="79">
        <f>Pelit!J93</f>
        <v>0</v>
      </c>
      <c r="Y92" s="79">
        <f>Pelit!A93</f>
      </c>
      <c r="Z92" s="79">
        <f>Pelit!AR93</f>
        <v>0</v>
      </c>
      <c r="AA92" s="79">
        <f>Pelit!AT93</f>
        <v>0</v>
      </c>
      <c r="AB92" s="79">
        <f>Pelit!F93</f>
      </c>
      <c r="AC92" s="79">
        <f>Pelit!AR93</f>
        <v>0</v>
      </c>
      <c r="AD92" s="90">
        <f>Pelit!AT93</f>
        <v>0</v>
      </c>
    </row>
    <row r="93" spans="15:30" ht="12.75">
      <c r="O93" s="89">
        <f>Pelit!A94</f>
      </c>
      <c r="P93" s="79">
        <f t="shared" si="13"/>
        <v>0</v>
      </c>
      <c r="Q93" s="79">
        <f t="shared" si="14"/>
        <v>0</v>
      </c>
      <c r="R93" s="79">
        <f>Pelit!H94</f>
        <v>0</v>
      </c>
      <c r="S93" s="79">
        <f>Pelit!J94</f>
        <v>0</v>
      </c>
      <c r="T93" s="79">
        <f>Pelit!F94</f>
      </c>
      <c r="U93" s="79">
        <f t="shared" si="15"/>
        <v>0</v>
      </c>
      <c r="V93" s="79">
        <f t="shared" si="16"/>
        <v>0</v>
      </c>
      <c r="W93" s="79">
        <f>Pelit!H94</f>
        <v>0</v>
      </c>
      <c r="X93" s="79">
        <f>Pelit!J94</f>
        <v>0</v>
      </c>
      <c r="Y93" s="79">
        <f>Pelit!A94</f>
      </c>
      <c r="Z93" s="79">
        <f>Pelit!AR94</f>
        <v>0</v>
      </c>
      <c r="AA93" s="79">
        <f>Pelit!AT94</f>
        <v>0</v>
      </c>
      <c r="AB93" s="79">
        <f>Pelit!F94</f>
      </c>
      <c r="AC93" s="79">
        <f>Pelit!AR94</f>
        <v>0</v>
      </c>
      <c r="AD93" s="90">
        <f>Pelit!AT94</f>
        <v>0</v>
      </c>
    </row>
    <row r="94" spans="15:30" ht="12.75">
      <c r="O94" s="89">
        <f>Pelit!A95</f>
      </c>
      <c r="P94" s="79">
        <f t="shared" si="13"/>
        <v>0</v>
      </c>
      <c r="Q94" s="79">
        <f t="shared" si="14"/>
        <v>0</v>
      </c>
      <c r="R94" s="79">
        <f>Pelit!H95</f>
        <v>0</v>
      </c>
      <c r="S94" s="79">
        <f>Pelit!J95</f>
        <v>0</v>
      </c>
      <c r="T94" s="79">
        <f>Pelit!F95</f>
      </c>
      <c r="U94" s="79">
        <f t="shared" si="15"/>
        <v>0</v>
      </c>
      <c r="V94" s="79">
        <f t="shared" si="16"/>
        <v>0</v>
      </c>
      <c r="W94" s="79">
        <f>Pelit!H95</f>
        <v>0</v>
      </c>
      <c r="X94" s="79">
        <f>Pelit!J95</f>
        <v>0</v>
      </c>
      <c r="Y94" s="79">
        <f>Pelit!A95</f>
      </c>
      <c r="Z94" s="79">
        <f>Pelit!AR95</f>
        <v>0</v>
      </c>
      <c r="AA94" s="79">
        <f>Pelit!AT95</f>
        <v>0</v>
      </c>
      <c r="AB94" s="79">
        <f>Pelit!F95</f>
      </c>
      <c r="AC94" s="79">
        <f>Pelit!AR95</f>
        <v>0</v>
      </c>
      <c r="AD94" s="90">
        <f>Pelit!AT95</f>
        <v>0</v>
      </c>
    </row>
    <row r="95" spans="15:30" ht="12.75">
      <c r="O95" s="89">
        <f>Pelit!A96</f>
      </c>
      <c r="P95" s="79">
        <f t="shared" si="13"/>
        <v>0</v>
      </c>
      <c r="Q95" s="79">
        <f t="shared" si="14"/>
        <v>0</v>
      </c>
      <c r="R95" s="79">
        <f>Pelit!H96</f>
        <v>0</v>
      </c>
      <c r="S95" s="79">
        <f>Pelit!J96</f>
        <v>0</v>
      </c>
      <c r="T95" s="79">
        <f>Pelit!F96</f>
      </c>
      <c r="U95" s="79">
        <f t="shared" si="15"/>
        <v>0</v>
      </c>
      <c r="V95" s="79">
        <f t="shared" si="16"/>
        <v>0</v>
      </c>
      <c r="W95" s="79">
        <f>Pelit!H96</f>
        <v>0</v>
      </c>
      <c r="X95" s="79">
        <f>Pelit!J96</f>
        <v>0</v>
      </c>
      <c r="Y95" s="79">
        <f>Pelit!A96</f>
      </c>
      <c r="Z95" s="79">
        <f>Pelit!AR96</f>
        <v>0</v>
      </c>
      <c r="AA95" s="79">
        <f>Pelit!AT96</f>
        <v>0</v>
      </c>
      <c r="AB95" s="79">
        <f>Pelit!F96</f>
      </c>
      <c r="AC95" s="79">
        <f>Pelit!AR96</f>
        <v>0</v>
      </c>
      <c r="AD95" s="90">
        <f>Pelit!AT96</f>
        <v>0</v>
      </c>
    </row>
    <row r="96" spans="15:30" ht="12.75">
      <c r="O96" s="89">
        <f>Pelit!A97</f>
      </c>
      <c r="P96" s="79">
        <f t="shared" si="13"/>
        <v>0</v>
      </c>
      <c r="Q96" s="79">
        <f t="shared" si="14"/>
        <v>0</v>
      </c>
      <c r="R96" s="79">
        <f>Pelit!H97</f>
        <v>0</v>
      </c>
      <c r="S96" s="79">
        <f>Pelit!J97</f>
        <v>0</v>
      </c>
      <c r="T96" s="79">
        <f>Pelit!F97</f>
      </c>
      <c r="U96" s="79">
        <f t="shared" si="15"/>
        <v>0</v>
      </c>
      <c r="V96" s="79">
        <f t="shared" si="16"/>
        <v>0</v>
      </c>
      <c r="W96" s="79">
        <f>Pelit!H97</f>
        <v>0</v>
      </c>
      <c r="X96" s="79">
        <f>Pelit!J97</f>
        <v>0</v>
      </c>
      <c r="Y96" s="79">
        <f>Pelit!A97</f>
      </c>
      <c r="Z96" s="79">
        <f>Pelit!AR97</f>
        <v>0</v>
      </c>
      <c r="AA96" s="79">
        <f>Pelit!AT97</f>
        <v>0</v>
      </c>
      <c r="AB96" s="79">
        <f>Pelit!F97</f>
      </c>
      <c r="AC96" s="79">
        <f>Pelit!AR97</f>
        <v>0</v>
      </c>
      <c r="AD96" s="90">
        <f>Pelit!AT97</f>
        <v>0</v>
      </c>
    </row>
    <row r="97" spans="15:30" ht="12.75">
      <c r="O97" s="89">
        <f>Pelit!A98</f>
      </c>
      <c r="P97" s="79">
        <f t="shared" si="13"/>
        <v>0</v>
      </c>
      <c r="Q97" s="79">
        <f t="shared" si="14"/>
        <v>0</v>
      </c>
      <c r="R97" s="79">
        <f>Pelit!H98</f>
        <v>0</v>
      </c>
      <c r="S97" s="79">
        <f>Pelit!J98</f>
        <v>0</v>
      </c>
      <c r="T97" s="79">
        <f>Pelit!F98</f>
      </c>
      <c r="U97" s="79">
        <f t="shared" si="15"/>
        <v>0</v>
      </c>
      <c r="V97" s="79">
        <f t="shared" si="16"/>
        <v>0</v>
      </c>
      <c r="W97" s="79">
        <f>Pelit!H98</f>
        <v>0</v>
      </c>
      <c r="X97" s="79">
        <f>Pelit!J98</f>
        <v>0</v>
      </c>
      <c r="Y97" s="79">
        <f>Pelit!A98</f>
      </c>
      <c r="Z97" s="79">
        <f>Pelit!AR98</f>
        <v>0</v>
      </c>
      <c r="AA97" s="79">
        <f>Pelit!AT98</f>
        <v>0</v>
      </c>
      <c r="AB97" s="79">
        <f>Pelit!F98</f>
      </c>
      <c r="AC97" s="79">
        <f>Pelit!AR98</f>
        <v>0</v>
      </c>
      <c r="AD97" s="90">
        <f>Pelit!AT98</f>
        <v>0</v>
      </c>
    </row>
    <row r="98" spans="15:30" ht="12.75">
      <c r="O98" s="89">
        <f>Pelit!A99</f>
      </c>
      <c r="P98" s="79">
        <f t="shared" si="13"/>
        <v>0</v>
      </c>
      <c r="Q98" s="79">
        <f t="shared" si="14"/>
        <v>0</v>
      </c>
      <c r="R98" s="79">
        <f>Pelit!H99</f>
        <v>0</v>
      </c>
      <c r="S98" s="79">
        <f>Pelit!J99</f>
        <v>0</v>
      </c>
      <c r="T98" s="79">
        <f>Pelit!F99</f>
      </c>
      <c r="U98" s="79">
        <f t="shared" si="15"/>
        <v>0</v>
      </c>
      <c r="V98" s="79">
        <f t="shared" si="16"/>
        <v>0</v>
      </c>
      <c r="W98" s="79">
        <f>Pelit!H99</f>
        <v>0</v>
      </c>
      <c r="X98" s="79">
        <f>Pelit!J99</f>
        <v>0</v>
      </c>
      <c r="Y98" s="79">
        <f>Pelit!A99</f>
      </c>
      <c r="Z98" s="79">
        <f>Pelit!AR99</f>
        <v>0</v>
      </c>
      <c r="AA98" s="79">
        <f>Pelit!AT99</f>
        <v>0</v>
      </c>
      <c r="AB98" s="79">
        <f>Pelit!F99</f>
      </c>
      <c r="AC98" s="79">
        <f>Pelit!AR99</f>
        <v>0</v>
      </c>
      <c r="AD98" s="90">
        <f>Pelit!AT99</f>
        <v>0</v>
      </c>
    </row>
    <row r="99" spans="15:30" ht="13.5" thickBot="1">
      <c r="O99" s="91">
        <f>Pelit!A100</f>
      </c>
      <c r="P99" s="84">
        <f t="shared" si="13"/>
        <v>0</v>
      </c>
      <c r="Q99" s="84">
        <f t="shared" si="14"/>
        <v>0</v>
      </c>
      <c r="R99" s="84">
        <f>Pelit!H100</f>
        <v>0</v>
      </c>
      <c r="S99" s="84">
        <f>Pelit!J100</f>
        <v>0</v>
      </c>
      <c r="T99" s="84">
        <f>Pelit!F100</f>
      </c>
      <c r="U99" s="84">
        <f t="shared" si="15"/>
        <v>0</v>
      </c>
      <c r="V99" s="84">
        <f t="shared" si="16"/>
        <v>0</v>
      </c>
      <c r="W99" s="84">
        <f>Pelit!H100</f>
        <v>0</v>
      </c>
      <c r="X99" s="84">
        <f>Pelit!J100</f>
        <v>0</v>
      </c>
      <c r="Y99" s="84">
        <f>Pelit!A100</f>
      </c>
      <c r="Z99" s="84">
        <f>Pelit!AR100</f>
        <v>0</v>
      </c>
      <c r="AA99" s="84">
        <f>Pelit!AT100</f>
        <v>0</v>
      </c>
      <c r="AB99" s="84">
        <f>Pelit!F100</f>
      </c>
      <c r="AC99" s="84">
        <f>Pelit!AR100</f>
        <v>0</v>
      </c>
      <c r="AD99" s="86">
        <f>Pelit!AT100</f>
        <v>0</v>
      </c>
    </row>
    <row r="100" ht="13.5" thickBot="1"/>
    <row r="101" spans="15:30" ht="12.75">
      <c r="O101" s="81" t="str">
        <f>Pelit!A102</f>
        <v>Hävinneiden puoli 4. kierros</v>
      </c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3"/>
    </row>
    <row r="102" spans="15:30" ht="12.75">
      <c r="O102" s="89">
        <f>Pelit!A103</f>
      </c>
      <c r="P102" s="79">
        <f t="shared" si="13"/>
        <v>0</v>
      </c>
      <c r="Q102" s="79">
        <f t="shared" si="14"/>
        <v>0</v>
      </c>
      <c r="R102" s="79">
        <f>Pelit!H103</f>
        <v>0</v>
      </c>
      <c r="S102" s="79">
        <f>Pelit!J103</f>
        <v>0</v>
      </c>
      <c r="T102" s="79">
        <f>Pelit!F103</f>
      </c>
      <c r="U102" s="79">
        <f t="shared" si="15"/>
        <v>0</v>
      </c>
      <c r="V102" s="79">
        <f t="shared" si="16"/>
        <v>0</v>
      </c>
      <c r="W102" s="79">
        <f>Pelit!H103</f>
        <v>0</v>
      </c>
      <c r="X102" s="79">
        <f>Pelit!J103</f>
        <v>0</v>
      </c>
      <c r="Y102" s="79">
        <f>Pelit!A103</f>
      </c>
      <c r="Z102" s="79">
        <f>Pelit!AR103</f>
        <v>0</v>
      </c>
      <c r="AA102" s="79">
        <f>Pelit!AT103</f>
        <v>0</v>
      </c>
      <c r="AB102" s="79">
        <f>Pelit!F103</f>
      </c>
      <c r="AC102" s="79">
        <f>Pelit!AR103</f>
        <v>0</v>
      </c>
      <c r="AD102" s="90">
        <f>Pelit!AT103</f>
        <v>0</v>
      </c>
    </row>
    <row r="103" spans="15:30" ht="12.75">
      <c r="O103" s="89">
        <f>Pelit!A104</f>
      </c>
      <c r="P103" s="79">
        <f t="shared" si="13"/>
        <v>0</v>
      </c>
      <c r="Q103" s="79">
        <f t="shared" si="14"/>
        <v>0</v>
      </c>
      <c r="R103" s="79">
        <f>Pelit!H104</f>
        <v>0</v>
      </c>
      <c r="S103" s="79">
        <f>Pelit!J104</f>
        <v>0</v>
      </c>
      <c r="T103" s="79">
        <f>Pelit!F104</f>
      </c>
      <c r="U103" s="79">
        <f t="shared" si="15"/>
        <v>0</v>
      </c>
      <c r="V103" s="79">
        <f t="shared" si="16"/>
        <v>0</v>
      </c>
      <c r="W103" s="79">
        <f>Pelit!H104</f>
        <v>0</v>
      </c>
      <c r="X103" s="79">
        <f>Pelit!J104</f>
        <v>0</v>
      </c>
      <c r="Y103" s="79">
        <f>Pelit!A104</f>
      </c>
      <c r="Z103" s="79">
        <f>Pelit!AR104</f>
        <v>0</v>
      </c>
      <c r="AA103" s="79">
        <f>Pelit!AT104</f>
        <v>0</v>
      </c>
      <c r="AB103" s="79">
        <f>Pelit!F104</f>
      </c>
      <c r="AC103" s="79">
        <f>Pelit!AR104</f>
        <v>0</v>
      </c>
      <c r="AD103" s="90">
        <f>Pelit!AT104</f>
        <v>0</v>
      </c>
    </row>
    <row r="104" spans="15:30" ht="12.75">
      <c r="O104" s="89">
        <f>Pelit!A105</f>
      </c>
      <c r="P104" s="79">
        <f t="shared" si="13"/>
        <v>0</v>
      </c>
      <c r="Q104" s="79">
        <f t="shared" si="14"/>
        <v>0</v>
      </c>
      <c r="R104" s="79">
        <f>Pelit!H105</f>
        <v>0</v>
      </c>
      <c r="S104" s="79">
        <f>Pelit!J105</f>
        <v>0</v>
      </c>
      <c r="T104" s="79">
        <f>Pelit!F105</f>
      </c>
      <c r="U104" s="79">
        <f t="shared" si="15"/>
        <v>0</v>
      </c>
      <c r="V104" s="79">
        <f t="shared" si="16"/>
        <v>0</v>
      </c>
      <c r="W104" s="79">
        <f>Pelit!H105</f>
        <v>0</v>
      </c>
      <c r="X104" s="79">
        <f>Pelit!J105</f>
        <v>0</v>
      </c>
      <c r="Y104" s="79">
        <f>Pelit!A105</f>
      </c>
      <c r="Z104" s="79">
        <f>Pelit!AR105</f>
        <v>0</v>
      </c>
      <c r="AA104" s="79">
        <f>Pelit!AT105</f>
        <v>0</v>
      </c>
      <c r="AB104" s="79">
        <f>Pelit!F105</f>
      </c>
      <c r="AC104" s="79">
        <f>Pelit!AR105</f>
        <v>0</v>
      </c>
      <c r="AD104" s="90">
        <f>Pelit!AT105</f>
        <v>0</v>
      </c>
    </row>
    <row r="105" spans="15:30" ht="12.75">
      <c r="O105" s="89">
        <f>Pelit!A106</f>
      </c>
      <c r="P105" s="79">
        <f t="shared" si="13"/>
        <v>0</v>
      </c>
      <c r="Q105" s="79">
        <f t="shared" si="14"/>
        <v>0</v>
      </c>
      <c r="R105" s="79">
        <f>Pelit!H106</f>
        <v>0</v>
      </c>
      <c r="S105" s="79">
        <f>Pelit!J106</f>
        <v>0</v>
      </c>
      <c r="T105" s="79">
        <f>Pelit!F106</f>
      </c>
      <c r="U105" s="79">
        <f t="shared" si="15"/>
        <v>0</v>
      </c>
      <c r="V105" s="79">
        <f t="shared" si="16"/>
        <v>0</v>
      </c>
      <c r="W105" s="79">
        <f>Pelit!H106</f>
        <v>0</v>
      </c>
      <c r="X105" s="79">
        <f>Pelit!J106</f>
        <v>0</v>
      </c>
      <c r="Y105" s="79">
        <f>Pelit!A106</f>
      </c>
      <c r="Z105" s="79">
        <f>Pelit!AR106</f>
        <v>0</v>
      </c>
      <c r="AA105" s="79">
        <f>Pelit!AT106</f>
        <v>0</v>
      </c>
      <c r="AB105" s="79">
        <f>Pelit!F106</f>
      </c>
      <c r="AC105" s="79">
        <f>Pelit!AR106</f>
        <v>0</v>
      </c>
      <c r="AD105" s="90">
        <f>Pelit!AT106</f>
        <v>0</v>
      </c>
    </row>
    <row r="106" spans="15:30" ht="12.75">
      <c r="O106" s="89">
        <f>Pelit!A107</f>
      </c>
      <c r="P106" s="79">
        <f t="shared" si="13"/>
        <v>0</v>
      </c>
      <c r="Q106" s="79">
        <f t="shared" si="14"/>
        <v>0</v>
      </c>
      <c r="R106" s="79">
        <f>Pelit!H107</f>
        <v>0</v>
      </c>
      <c r="S106" s="79">
        <f>Pelit!J107</f>
        <v>0</v>
      </c>
      <c r="T106" s="79">
        <f>Pelit!F107</f>
      </c>
      <c r="U106" s="79">
        <f t="shared" si="15"/>
        <v>0</v>
      </c>
      <c r="V106" s="79">
        <f t="shared" si="16"/>
        <v>0</v>
      </c>
      <c r="W106" s="79">
        <f>Pelit!H107</f>
        <v>0</v>
      </c>
      <c r="X106" s="79">
        <f>Pelit!J107</f>
        <v>0</v>
      </c>
      <c r="Y106" s="79">
        <f>Pelit!A107</f>
      </c>
      <c r="Z106" s="79">
        <f>Pelit!AR107</f>
        <v>0</v>
      </c>
      <c r="AA106" s="79">
        <f>Pelit!AT107</f>
        <v>0</v>
      </c>
      <c r="AB106" s="79">
        <f>Pelit!F107</f>
      </c>
      <c r="AC106" s="79">
        <f>Pelit!AR107</f>
        <v>0</v>
      </c>
      <c r="AD106" s="90">
        <f>Pelit!AT107</f>
        <v>0</v>
      </c>
    </row>
    <row r="107" spans="15:30" ht="12.75">
      <c r="O107" s="89">
        <f>Pelit!A108</f>
      </c>
      <c r="P107" s="79">
        <f t="shared" si="13"/>
        <v>0</v>
      </c>
      <c r="Q107" s="79">
        <f t="shared" si="14"/>
        <v>0</v>
      </c>
      <c r="R107" s="79">
        <f>Pelit!H108</f>
        <v>0</v>
      </c>
      <c r="S107" s="79">
        <f>Pelit!J108</f>
        <v>0</v>
      </c>
      <c r="T107" s="79">
        <f>Pelit!F108</f>
      </c>
      <c r="U107" s="79">
        <f t="shared" si="15"/>
        <v>0</v>
      </c>
      <c r="V107" s="79">
        <f t="shared" si="16"/>
        <v>0</v>
      </c>
      <c r="W107" s="79">
        <f>Pelit!H108</f>
        <v>0</v>
      </c>
      <c r="X107" s="79">
        <f>Pelit!J108</f>
        <v>0</v>
      </c>
      <c r="Y107" s="79">
        <f>Pelit!A108</f>
      </c>
      <c r="Z107" s="79">
        <f>Pelit!AR108</f>
        <v>0</v>
      </c>
      <c r="AA107" s="79">
        <f>Pelit!AT108</f>
        <v>0</v>
      </c>
      <c r="AB107" s="79">
        <f>Pelit!F108</f>
      </c>
      <c r="AC107" s="79">
        <f>Pelit!AR108</f>
        <v>0</v>
      </c>
      <c r="AD107" s="90">
        <f>Pelit!AT108</f>
        <v>0</v>
      </c>
    </row>
    <row r="108" spans="15:30" ht="12.75">
      <c r="O108" s="89">
        <f>Pelit!A109</f>
      </c>
      <c r="P108" s="79">
        <f t="shared" si="13"/>
        <v>0</v>
      </c>
      <c r="Q108" s="79">
        <f t="shared" si="14"/>
        <v>0</v>
      </c>
      <c r="R108" s="79">
        <f>Pelit!H109</f>
        <v>0</v>
      </c>
      <c r="S108" s="79">
        <f>Pelit!J109</f>
        <v>0</v>
      </c>
      <c r="T108" s="79">
        <f>Pelit!F109</f>
      </c>
      <c r="U108" s="79">
        <f t="shared" si="15"/>
        <v>0</v>
      </c>
      <c r="V108" s="79">
        <f t="shared" si="16"/>
        <v>0</v>
      </c>
      <c r="W108" s="79">
        <f>Pelit!H109</f>
        <v>0</v>
      </c>
      <c r="X108" s="79">
        <f>Pelit!J109</f>
        <v>0</v>
      </c>
      <c r="Y108" s="79">
        <f>Pelit!A109</f>
      </c>
      <c r="Z108" s="79">
        <f>Pelit!AR109</f>
        <v>0</v>
      </c>
      <c r="AA108" s="79">
        <f>Pelit!AT109</f>
        <v>0</v>
      </c>
      <c r="AB108" s="79">
        <f>Pelit!F109</f>
      </c>
      <c r="AC108" s="79">
        <f>Pelit!AR109</f>
        <v>0</v>
      </c>
      <c r="AD108" s="90">
        <f>Pelit!AT109</f>
        <v>0</v>
      </c>
    </row>
    <row r="109" spans="15:30" ht="13.5" thickBot="1">
      <c r="O109" s="91">
        <f>Pelit!A110</f>
      </c>
      <c r="P109" s="84">
        <f t="shared" si="13"/>
        <v>0</v>
      </c>
      <c r="Q109" s="84">
        <f t="shared" si="14"/>
        <v>0</v>
      </c>
      <c r="R109" s="84">
        <f>Pelit!H110</f>
        <v>0</v>
      </c>
      <c r="S109" s="84">
        <f>Pelit!J110</f>
        <v>0</v>
      </c>
      <c r="T109" s="84">
        <f>Pelit!F110</f>
      </c>
      <c r="U109" s="84">
        <f t="shared" si="15"/>
        <v>0</v>
      </c>
      <c r="V109" s="84">
        <f t="shared" si="16"/>
        <v>0</v>
      </c>
      <c r="W109" s="84">
        <f>Pelit!H110</f>
        <v>0</v>
      </c>
      <c r="X109" s="84">
        <f>Pelit!J110</f>
        <v>0</v>
      </c>
      <c r="Y109" s="84">
        <f>Pelit!A110</f>
      </c>
      <c r="Z109" s="84">
        <f>Pelit!AR110</f>
        <v>0</v>
      </c>
      <c r="AA109" s="84">
        <f>Pelit!AT110</f>
        <v>0</v>
      </c>
      <c r="AB109" s="84">
        <f>Pelit!F110</f>
      </c>
      <c r="AC109" s="84">
        <f>Pelit!AR110</f>
        <v>0</v>
      </c>
      <c r="AD109" s="86">
        <f>Pelit!AT110</f>
        <v>0</v>
      </c>
    </row>
    <row r="110" ht="13.5" thickBot="1"/>
    <row r="111" spans="15:30" ht="12.75">
      <c r="O111" s="81" t="str">
        <f>Pelit!A112</f>
        <v>Hävinneiden puoli 5. kierros</v>
      </c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3"/>
    </row>
    <row r="112" spans="15:30" ht="12.75">
      <c r="O112" s="89">
        <f>Pelit!A113</f>
      </c>
      <c r="P112" s="79">
        <f t="shared" si="13"/>
        <v>0</v>
      </c>
      <c r="Q112" s="79">
        <f t="shared" si="14"/>
        <v>0</v>
      </c>
      <c r="R112" s="79">
        <f>Pelit!H113</f>
        <v>0</v>
      </c>
      <c r="S112" s="79">
        <f>Pelit!J113</f>
        <v>0</v>
      </c>
      <c r="T112" s="79">
        <f>Pelit!F113</f>
      </c>
      <c r="U112" s="79">
        <f t="shared" si="15"/>
        <v>0</v>
      </c>
      <c r="V112" s="79">
        <f t="shared" si="16"/>
        <v>0</v>
      </c>
      <c r="W112" s="79">
        <f>Pelit!H113</f>
        <v>0</v>
      </c>
      <c r="X112" s="79">
        <f>Pelit!J113</f>
        <v>0</v>
      </c>
      <c r="Y112" s="79">
        <f>Pelit!A113</f>
      </c>
      <c r="Z112" s="79">
        <f>Pelit!AR113</f>
        <v>0</v>
      </c>
      <c r="AA112" s="79">
        <f>Pelit!AT113</f>
        <v>0</v>
      </c>
      <c r="AB112" s="79">
        <f>Pelit!F113</f>
      </c>
      <c r="AC112" s="79">
        <f>Pelit!AR113</f>
        <v>0</v>
      </c>
      <c r="AD112" s="90">
        <f>Pelit!AT113</f>
        <v>0</v>
      </c>
    </row>
    <row r="113" spans="15:30" ht="12.75">
      <c r="O113" s="89">
        <f>Pelit!A114</f>
      </c>
      <c r="P113" s="79">
        <f t="shared" si="13"/>
        <v>0</v>
      </c>
      <c r="Q113" s="79">
        <f t="shared" si="14"/>
        <v>0</v>
      </c>
      <c r="R113" s="79">
        <f>Pelit!H114</f>
        <v>0</v>
      </c>
      <c r="S113" s="79">
        <f>Pelit!J114</f>
        <v>0</v>
      </c>
      <c r="T113" s="79">
        <f>Pelit!F114</f>
      </c>
      <c r="U113" s="79">
        <f t="shared" si="15"/>
        <v>0</v>
      </c>
      <c r="V113" s="79">
        <f t="shared" si="16"/>
        <v>0</v>
      </c>
      <c r="W113" s="79">
        <f>Pelit!H114</f>
        <v>0</v>
      </c>
      <c r="X113" s="79">
        <f>Pelit!J114</f>
        <v>0</v>
      </c>
      <c r="Y113" s="79">
        <f>Pelit!A114</f>
      </c>
      <c r="Z113" s="79">
        <f>Pelit!AR114</f>
        <v>0</v>
      </c>
      <c r="AA113" s="79">
        <f>Pelit!AT114</f>
        <v>0</v>
      </c>
      <c r="AB113" s="79">
        <f>Pelit!F114</f>
      </c>
      <c r="AC113" s="79">
        <f>Pelit!AR114</f>
        <v>0</v>
      </c>
      <c r="AD113" s="90">
        <f>Pelit!AT114</f>
        <v>0</v>
      </c>
    </row>
    <row r="114" spans="15:30" ht="12.75">
      <c r="O114" s="89">
        <f>Pelit!A115</f>
      </c>
      <c r="P114" s="79">
        <f t="shared" si="13"/>
        <v>0</v>
      </c>
      <c r="Q114" s="79">
        <f t="shared" si="14"/>
        <v>0</v>
      </c>
      <c r="R114" s="79">
        <f>Pelit!H115</f>
        <v>0</v>
      </c>
      <c r="S114" s="79">
        <f>Pelit!J115</f>
        <v>0</v>
      </c>
      <c r="T114" s="79">
        <f>Pelit!F115</f>
      </c>
      <c r="U114" s="79">
        <f t="shared" si="15"/>
        <v>0</v>
      </c>
      <c r="V114" s="79">
        <f t="shared" si="16"/>
        <v>0</v>
      </c>
      <c r="W114" s="79">
        <f>Pelit!H115</f>
        <v>0</v>
      </c>
      <c r="X114" s="79">
        <f>Pelit!J115</f>
        <v>0</v>
      </c>
      <c r="Y114" s="79">
        <f>Pelit!A115</f>
      </c>
      <c r="Z114" s="79">
        <f>Pelit!AR115</f>
        <v>0</v>
      </c>
      <c r="AA114" s="79">
        <f>Pelit!AT115</f>
        <v>0</v>
      </c>
      <c r="AB114" s="79">
        <f>Pelit!F115</f>
      </c>
      <c r="AC114" s="79">
        <f>Pelit!AR115</f>
        <v>0</v>
      </c>
      <c r="AD114" s="90">
        <f>Pelit!AT115</f>
        <v>0</v>
      </c>
    </row>
    <row r="115" spans="15:30" ht="12.75">
      <c r="O115" s="89">
        <f>Pelit!A116</f>
      </c>
      <c r="P115" s="79">
        <f t="shared" si="13"/>
        <v>0</v>
      </c>
      <c r="Q115" s="79">
        <f t="shared" si="14"/>
        <v>0</v>
      </c>
      <c r="R115" s="79">
        <f>Pelit!H116</f>
        <v>0</v>
      </c>
      <c r="S115" s="79">
        <f>Pelit!J116</f>
        <v>0</v>
      </c>
      <c r="T115" s="79">
        <f>Pelit!F116</f>
      </c>
      <c r="U115" s="79">
        <f t="shared" si="15"/>
        <v>0</v>
      </c>
      <c r="V115" s="79">
        <f t="shared" si="16"/>
        <v>0</v>
      </c>
      <c r="W115" s="79">
        <f>Pelit!H116</f>
        <v>0</v>
      </c>
      <c r="X115" s="79">
        <f>Pelit!J116</f>
        <v>0</v>
      </c>
      <c r="Y115" s="79">
        <f>Pelit!A116</f>
      </c>
      <c r="Z115" s="79">
        <f>Pelit!AR116</f>
        <v>0</v>
      </c>
      <c r="AA115" s="79">
        <f>Pelit!AT116</f>
        <v>0</v>
      </c>
      <c r="AB115" s="79">
        <f>Pelit!F116</f>
      </c>
      <c r="AC115" s="79">
        <f>Pelit!AR116</f>
        <v>0</v>
      </c>
      <c r="AD115" s="90">
        <f>Pelit!AT116</f>
        <v>0</v>
      </c>
    </row>
    <row r="116" spans="15:30" ht="12.75">
      <c r="O116" s="89">
        <f>Pelit!A117</f>
      </c>
      <c r="P116" s="79">
        <f t="shared" si="13"/>
        <v>0</v>
      </c>
      <c r="Q116" s="79">
        <f t="shared" si="14"/>
        <v>0</v>
      </c>
      <c r="R116" s="79">
        <f>Pelit!H117</f>
        <v>0</v>
      </c>
      <c r="S116" s="79">
        <f>Pelit!J117</f>
        <v>0</v>
      </c>
      <c r="T116" s="79">
        <f>Pelit!F117</f>
      </c>
      <c r="U116" s="79">
        <f t="shared" si="15"/>
        <v>0</v>
      </c>
      <c r="V116" s="79">
        <f t="shared" si="16"/>
        <v>0</v>
      </c>
      <c r="W116" s="79">
        <f>Pelit!H117</f>
        <v>0</v>
      </c>
      <c r="X116" s="79">
        <f>Pelit!J117</f>
        <v>0</v>
      </c>
      <c r="Y116" s="79">
        <f>Pelit!A117</f>
      </c>
      <c r="Z116" s="79">
        <f>Pelit!AR117</f>
        <v>0</v>
      </c>
      <c r="AA116" s="79">
        <f>Pelit!AT117</f>
        <v>0</v>
      </c>
      <c r="AB116" s="79">
        <f>Pelit!F117</f>
      </c>
      <c r="AC116" s="79">
        <f>Pelit!AR117</f>
        <v>0</v>
      </c>
      <c r="AD116" s="90">
        <f>Pelit!AT117</f>
        <v>0</v>
      </c>
    </row>
    <row r="117" spans="15:30" ht="12.75">
      <c r="O117" s="89">
        <f>Pelit!A118</f>
      </c>
      <c r="P117" s="79">
        <f t="shared" si="13"/>
        <v>0</v>
      </c>
      <c r="Q117" s="79">
        <f t="shared" si="14"/>
        <v>0</v>
      </c>
      <c r="R117" s="79">
        <f>Pelit!H118</f>
        <v>0</v>
      </c>
      <c r="S117" s="79">
        <f>Pelit!J118</f>
        <v>0</v>
      </c>
      <c r="T117" s="79">
        <f>Pelit!F118</f>
      </c>
      <c r="U117" s="79">
        <f t="shared" si="15"/>
        <v>0</v>
      </c>
      <c r="V117" s="79">
        <f t="shared" si="16"/>
        <v>0</v>
      </c>
      <c r="W117" s="79">
        <f>Pelit!H118</f>
        <v>0</v>
      </c>
      <c r="X117" s="79">
        <f>Pelit!J118</f>
        <v>0</v>
      </c>
      <c r="Y117" s="79">
        <f>Pelit!A118</f>
      </c>
      <c r="Z117" s="79">
        <f>Pelit!AR118</f>
        <v>0</v>
      </c>
      <c r="AA117" s="79">
        <f>Pelit!AT118</f>
        <v>0</v>
      </c>
      <c r="AB117" s="79">
        <f>Pelit!F118</f>
      </c>
      <c r="AC117" s="79">
        <f>Pelit!AR118</f>
        <v>0</v>
      </c>
      <c r="AD117" s="90">
        <f>Pelit!AT118</f>
        <v>0</v>
      </c>
    </row>
    <row r="118" spans="15:30" ht="12.75">
      <c r="O118" s="89">
        <f>Pelit!A119</f>
      </c>
      <c r="P118" s="79">
        <f>IF(R118&gt;S118,1,0)</f>
        <v>0</v>
      </c>
      <c r="Q118" s="79">
        <f>IF(R118&lt;S118,1,0)</f>
        <v>0</v>
      </c>
      <c r="R118" s="79">
        <f>Pelit!H119</f>
        <v>0</v>
      </c>
      <c r="S118" s="79">
        <f>Pelit!J119</f>
        <v>0</v>
      </c>
      <c r="T118" s="79">
        <f>Pelit!F119</f>
      </c>
      <c r="U118" s="79">
        <f>IF(X118&gt;W118,1,0)</f>
        <v>0</v>
      </c>
      <c r="V118" s="79">
        <f>IF(X118&lt;W118,1,0)</f>
        <v>0</v>
      </c>
      <c r="W118" s="79">
        <f>Pelit!H119</f>
        <v>0</v>
      </c>
      <c r="X118" s="79">
        <f>Pelit!J119</f>
        <v>0</v>
      </c>
      <c r="Y118" s="79">
        <f>Pelit!A119</f>
      </c>
      <c r="Z118" s="79">
        <f>Pelit!AR119</f>
        <v>0</v>
      </c>
      <c r="AA118" s="79">
        <f>Pelit!AT119</f>
        <v>0</v>
      </c>
      <c r="AB118" s="79">
        <f>Pelit!F119</f>
      </c>
      <c r="AC118" s="79">
        <f>Pelit!AR119</f>
        <v>0</v>
      </c>
      <c r="AD118" s="90">
        <f>Pelit!AT119</f>
        <v>0</v>
      </c>
    </row>
    <row r="119" spans="15:30" ht="13.5" thickBot="1">
      <c r="O119" s="91">
        <f>Pelit!A120</f>
      </c>
      <c r="P119" s="84">
        <f>IF(R119&gt;S119,1,0)</f>
        <v>0</v>
      </c>
      <c r="Q119" s="84">
        <f>IF(R119&lt;S119,1,0)</f>
        <v>0</v>
      </c>
      <c r="R119" s="84">
        <f>Pelit!H120</f>
        <v>0</v>
      </c>
      <c r="S119" s="84">
        <f>Pelit!J120</f>
        <v>0</v>
      </c>
      <c r="T119" s="84">
        <f>Pelit!F120</f>
      </c>
      <c r="U119" s="84">
        <f>IF(X119&gt;W119,1,0)</f>
        <v>0</v>
      </c>
      <c r="V119" s="84">
        <f>IF(X119&lt;W119,1,0)</f>
        <v>0</v>
      </c>
      <c r="W119" s="84">
        <f>Pelit!H120</f>
        <v>0</v>
      </c>
      <c r="X119" s="84">
        <f>Pelit!J120</f>
        <v>0</v>
      </c>
      <c r="Y119" s="84">
        <f>Pelit!A120</f>
      </c>
      <c r="Z119" s="84">
        <f>Pelit!AR120</f>
        <v>0</v>
      </c>
      <c r="AA119" s="84">
        <f>Pelit!AT120</f>
        <v>0</v>
      </c>
      <c r="AB119" s="84">
        <f>Pelit!F120</f>
      </c>
      <c r="AC119" s="84">
        <f>Pelit!AR120</f>
        <v>0</v>
      </c>
      <c r="AD119" s="86">
        <f>Pelit!AT120</f>
        <v>0</v>
      </c>
    </row>
    <row r="120" ht="13.5" thickBot="1"/>
    <row r="121" spans="15:30" ht="12.75">
      <c r="O121" s="81" t="str">
        <f>Pelit!A122</f>
        <v>1/8 finaali</v>
      </c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3"/>
    </row>
    <row r="122" spans="15:30" ht="12.75">
      <c r="O122" s="89">
        <f>Pelit!A123</f>
      </c>
      <c r="P122" s="79">
        <f aca="true" t="shared" si="17" ref="P122:P129">IF(R122&gt;S122,1,0)</f>
        <v>0</v>
      </c>
      <c r="Q122" s="79">
        <f aca="true" t="shared" si="18" ref="Q122:Q129">IF(R122&lt;S122,1,0)</f>
        <v>0</v>
      </c>
      <c r="R122" s="79">
        <f>Pelit!H123</f>
        <v>0</v>
      </c>
      <c r="S122" s="79">
        <f>Pelit!J123</f>
        <v>0</v>
      </c>
      <c r="T122" s="79">
        <f>Pelit!F123</f>
      </c>
      <c r="U122" s="79">
        <f aca="true" t="shared" si="19" ref="U122:U129">IF(X122&gt;W122,1,0)</f>
        <v>0</v>
      </c>
      <c r="V122" s="79">
        <f aca="true" t="shared" si="20" ref="V122:V129">IF(X122&lt;W122,1,0)</f>
        <v>0</v>
      </c>
      <c r="W122" s="79">
        <f>Pelit!H123</f>
        <v>0</v>
      </c>
      <c r="X122" s="79">
        <f>Pelit!J123</f>
        <v>0</v>
      </c>
      <c r="Y122" s="79">
        <f>Pelit!A123</f>
      </c>
      <c r="Z122" s="79">
        <f>Pelit!AR123</f>
        <v>0</v>
      </c>
      <c r="AA122" s="79">
        <f>Pelit!AT123</f>
        <v>0</v>
      </c>
      <c r="AB122" s="79">
        <f>Pelit!F123</f>
      </c>
      <c r="AC122" s="79">
        <f>Pelit!AR123</f>
        <v>0</v>
      </c>
      <c r="AD122" s="90">
        <f>Pelit!AT123</f>
        <v>0</v>
      </c>
    </row>
    <row r="123" spans="15:30" ht="12.75">
      <c r="O123" s="89">
        <f>Pelit!A124</f>
      </c>
      <c r="P123" s="79">
        <f t="shared" si="17"/>
        <v>0</v>
      </c>
      <c r="Q123" s="79">
        <f t="shared" si="18"/>
        <v>0</v>
      </c>
      <c r="R123" s="79">
        <f>Pelit!H124</f>
        <v>0</v>
      </c>
      <c r="S123" s="79">
        <f>Pelit!J124</f>
        <v>0</v>
      </c>
      <c r="T123" s="79">
        <f>Pelit!F124</f>
      </c>
      <c r="U123" s="79">
        <f t="shared" si="19"/>
        <v>0</v>
      </c>
      <c r="V123" s="79">
        <f t="shared" si="20"/>
        <v>0</v>
      </c>
      <c r="W123" s="79">
        <f>Pelit!H124</f>
        <v>0</v>
      </c>
      <c r="X123" s="79">
        <f>Pelit!J124</f>
        <v>0</v>
      </c>
      <c r="Y123" s="79">
        <f>Pelit!A124</f>
      </c>
      <c r="Z123" s="79">
        <f>Pelit!AR124</f>
        <v>0</v>
      </c>
      <c r="AA123" s="79">
        <f>Pelit!AT124</f>
        <v>0</v>
      </c>
      <c r="AB123" s="79">
        <f>Pelit!F124</f>
      </c>
      <c r="AC123" s="79">
        <f>Pelit!AR124</f>
        <v>0</v>
      </c>
      <c r="AD123" s="90">
        <f>Pelit!AT124</f>
        <v>0</v>
      </c>
    </row>
    <row r="124" spans="15:30" ht="12.75">
      <c r="O124" s="89">
        <f>Pelit!A125</f>
      </c>
      <c r="P124" s="79">
        <f t="shared" si="17"/>
        <v>0</v>
      </c>
      <c r="Q124" s="79">
        <f t="shared" si="18"/>
        <v>0</v>
      </c>
      <c r="R124" s="79">
        <f>Pelit!H125</f>
        <v>0</v>
      </c>
      <c r="S124" s="79">
        <f>Pelit!J125</f>
        <v>0</v>
      </c>
      <c r="T124" s="79">
        <f>Pelit!F125</f>
      </c>
      <c r="U124" s="79">
        <f t="shared" si="19"/>
        <v>0</v>
      </c>
      <c r="V124" s="79">
        <f t="shared" si="20"/>
        <v>0</v>
      </c>
      <c r="W124" s="79">
        <f>Pelit!H125</f>
        <v>0</v>
      </c>
      <c r="X124" s="79">
        <f>Pelit!J125</f>
        <v>0</v>
      </c>
      <c r="Y124" s="79">
        <f>Pelit!A125</f>
      </c>
      <c r="Z124" s="79">
        <f>Pelit!AR125</f>
        <v>0</v>
      </c>
      <c r="AA124" s="79">
        <f>Pelit!AT125</f>
        <v>0</v>
      </c>
      <c r="AB124" s="79">
        <f>Pelit!F125</f>
      </c>
      <c r="AC124" s="79">
        <f>Pelit!AR125</f>
        <v>0</v>
      </c>
      <c r="AD124" s="90">
        <f>Pelit!AT125</f>
        <v>0</v>
      </c>
    </row>
    <row r="125" spans="15:30" ht="12.75">
      <c r="O125" s="89">
        <f>Pelit!A126</f>
      </c>
      <c r="P125" s="79">
        <f t="shared" si="17"/>
        <v>0</v>
      </c>
      <c r="Q125" s="79">
        <f t="shared" si="18"/>
        <v>0</v>
      </c>
      <c r="R125" s="79">
        <f>Pelit!H126</f>
        <v>0</v>
      </c>
      <c r="S125" s="79">
        <f>Pelit!J126</f>
        <v>0</v>
      </c>
      <c r="T125" s="79">
        <f>Pelit!F126</f>
      </c>
      <c r="U125" s="79">
        <f t="shared" si="19"/>
        <v>0</v>
      </c>
      <c r="V125" s="79">
        <f t="shared" si="20"/>
        <v>0</v>
      </c>
      <c r="W125" s="79">
        <f>Pelit!H126</f>
        <v>0</v>
      </c>
      <c r="X125" s="79">
        <f>Pelit!J126</f>
        <v>0</v>
      </c>
      <c r="Y125" s="79">
        <f>Pelit!A126</f>
      </c>
      <c r="Z125" s="79">
        <f>Pelit!AR126</f>
        <v>0</v>
      </c>
      <c r="AA125" s="79">
        <f>Pelit!AT126</f>
        <v>0</v>
      </c>
      <c r="AB125" s="79">
        <f>Pelit!F126</f>
      </c>
      <c r="AC125" s="79">
        <f>Pelit!AR126</f>
        <v>0</v>
      </c>
      <c r="AD125" s="90">
        <f>Pelit!AT126</f>
        <v>0</v>
      </c>
    </row>
    <row r="126" spans="15:30" ht="12.75">
      <c r="O126" s="89">
        <f>Pelit!A127</f>
      </c>
      <c r="P126" s="79">
        <f t="shared" si="17"/>
        <v>0</v>
      </c>
      <c r="Q126" s="79">
        <f t="shared" si="18"/>
        <v>0</v>
      </c>
      <c r="R126" s="79">
        <f>Pelit!H127</f>
        <v>0</v>
      </c>
      <c r="S126" s="79">
        <f>Pelit!J127</f>
        <v>0</v>
      </c>
      <c r="T126" s="79">
        <f>Pelit!F127</f>
      </c>
      <c r="U126" s="79">
        <f t="shared" si="19"/>
        <v>0</v>
      </c>
      <c r="V126" s="79">
        <f t="shared" si="20"/>
        <v>0</v>
      </c>
      <c r="W126" s="79">
        <f>Pelit!H127</f>
        <v>0</v>
      </c>
      <c r="X126" s="79">
        <f>Pelit!J127</f>
        <v>0</v>
      </c>
      <c r="Y126" s="79">
        <f>Pelit!A127</f>
      </c>
      <c r="Z126" s="79">
        <f>Pelit!AR127</f>
        <v>0</v>
      </c>
      <c r="AA126" s="79">
        <f>Pelit!AT127</f>
        <v>0</v>
      </c>
      <c r="AB126" s="79">
        <f>Pelit!F127</f>
      </c>
      <c r="AC126" s="79">
        <f>Pelit!AR127</f>
        <v>0</v>
      </c>
      <c r="AD126" s="90">
        <f>Pelit!AT127</f>
        <v>0</v>
      </c>
    </row>
    <row r="127" spans="15:30" ht="12.75">
      <c r="O127" s="89">
        <f>Pelit!A128</f>
      </c>
      <c r="P127" s="79">
        <f t="shared" si="17"/>
        <v>0</v>
      </c>
      <c r="Q127" s="79">
        <f t="shared" si="18"/>
        <v>0</v>
      </c>
      <c r="R127" s="79">
        <f>Pelit!H128</f>
        <v>0</v>
      </c>
      <c r="S127" s="79">
        <f>Pelit!J128</f>
        <v>0</v>
      </c>
      <c r="T127" s="79">
        <f>Pelit!F128</f>
      </c>
      <c r="U127" s="79">
        <f t="shared" si="19"/>
        <v>0</v>
      </c>
      <c r="V127" s="79">
        <f t="shared" si="20"/>
        <v>0</v>
      </c>
      <c r="W127" s="79">
        <f>Pelit!H128</f>
        <v>0</v>
      </c>
      <c r="X127" s="79">
        <f>Pelit!J128</f>
        <v>0</v>
      </c>
      <c r="Y127" s="79">
        <f>Pelit!A128</f>
      </c>
      <c r="Z127" s="79">
        <f>Pelit!AR128</f>
        <v>0</v>
      </c>
      <c r="AA127" s="79">
        <f>Pelit!AT128</f>
        <v>0</v>
      </c>
      <c r="AB127" s="79">
        <f>Pelit!F128</f>
      </c>
      <c r="AC127" s="79">
        <f>Pelit!AR128</f>
        <v>0</v>
      </c>
      <c r="AD127" s="90">
        <f>Pelit!AT128</f>
        <v>0</v>
      </c>
    </row>
    <row r="128" spans="15:30" ht="12.75">
      <c r="O128" s="89">
        <f>Pelit!A129</f>
      </c>
      <c r="P128" s="79">
        <f t="shared" si="17"/>
        <v>0</v>
      </c>
      <c r="Q128" s="79">
        <f t="shared" si="18"/>
        <v>0</v>
      </c>
      <c r="R128" s="79">
        <f>Pelit!H129</f>
        <v>0</v>
      </c>
      <c r="S128" s="79">
        <f>Pelit!J129</f>
        <v>0</v>
      </c>
      <c r="T128" s="79">
        <f>Pelit!F129</f>
      </c>
      <c r="U128" s="79">
        <f t="shared" si="19"/>
        <v>0</v>
      </c>
      <c r="V128" s="79">
        <f t="shared" si="20"/>
        <v>0</v>
      </c>
      <c r="W128" s="79">
        <f>Pelit!H129</f>
        <v>0</v>
      </c>
      <c r="X128" s="79">
        <f>Pelit!J129</f>
        <v>0</v>
      </c>
      <c r="Y128" s="79">
        <f>Pelit!A129</f>
      </c>
      <c r="Z128" s="79">
        <f>Pelit!AR129</f>
        <v>0</v>
      </c>
      <c r="AA128" s="79">
        <f>Pelit!AT129</f>
        <v>0</v>
      </c>
      <c r="AB128" s="79">
        <f>Pelit!F129</f>
      </c>
      <c r="AC128" s="79">
        <f>Pelit!AR129</f>
        <v>0</v>
      </c>
      <c r="AD128" s="90">
        <f>Pelit!AT129</f>
        <v>0</v>
      </c>
    </row>
    <row r="129" spans="15:30" ht="13.5" thickBot="1">
      <c r="O129" s="91">
        <f>Pelit!A130</f>
      </c>
      <c r="P129" s="84">
        <f t="shared" si="17"/>
        <v>0</v>
      </c>
      <c r="Q129" s="84">
        <f t="shared" si="18"/>
        <v>0</v>
      </c>
      <c r="R129" s="84">
        <f>Pelit!H130</f>
        <v>0</v>
      </c>
      <c r="S129" s="84">
        <f>Pelit!J130</f>
        <v>0</v>
      </c>
      <c r="T129" s="84">
        <f>Pelit!F130</f>
      </c>
      <c r="U129" s="84">
        <f t="shared" si="19"/>
        <v>0</v>
      </c>
      <c r="V129" s="84">
        <f t="shared" si="20"/>
        <v>0</v>
      </c>
      <c r="W129" s="84">
        <f>Pelit!H130</f>
        <v>0</v>
      </c>
      <c r="X129" s="84">
        <f>Pelit!J130</f>
        <v>0</v>
      </c>
      <c r="Y129" s="84">
        <f>Pelit!A130</f>
      </c>
      <c r="Z129" s="84">
        <f>Pelit!AR130</f>
        <v>0</v>
      </c>
      <c r="AA129" s="84">
        <f>Pelit!AT130</f>
        <v>0</v>
      </c>
      <c r="AB129" s="84">
        <f>Pelit!F130</f>
      </c>
      <c r="AC129" s="84">
        <f>Pelit!AR130</f>
        <v>0</v>
      </c>
      <c r="AD129" s="86">
        <f>Pelit!AT130</f>
        <v>0</v>
      </c>
    </row>
    <row r="130" ht="13.5" thickBot="1"/>
    <row r="131" spans="15:30" ht="12.75">
      <c r="O131" s="81" t="str">
        <f>Pelit!A132</f>
        <v>1/4 finaali </v>
      </c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4"/>
    </row>
    <row r="132" spans="15:30" ht="12.75">
      <c r="O132" s="110">
        <f>Pelit!A133</f>
      </c>
      <c r="P132" s="111">
        <f>IF(R132&gt;S132,1,0)</f>
        <v>0</v>
      </c>
      <c r="Q132" s="111">
        <f>IF(R132&lt;S132,1,0)</f>
        <v>0</v>
      </c>
      <c r="R132" s="111">
        <f>Pelit!H133</f>
        <v>0</v>
      </c>
      <c r="S132" s="111">
        <f>Pelit!J133</f>
        <v>0</v>
      </c>
      <c r="T132" s="111">
        <f>Pelit!F133</f>
      </c>
      <c r="U132" s="111">
        <f>IF(X132&gt;W132,1,0)</f>
        <v>0</v>
      </c>
      <c r="V132" s="111">
        <f>IF(X132&lt;W132,1,0)</f>
        <v>0</v>
      </c>
      <c r="W132" s="111">
        <f>Pelit!H133</f>
        <v>0</v>
      </c>
      <c r="X132" s="111">
        <f>Pelit!J133</f>
        <v>0</v>
      </c>
      <c r="Y132" s="111">
        <f>Pelit!A133</f>
      </c>
      <c r="Z132" s="111">
        <f>Pelit!AR133</f>
        <v>0</v>
      </c>
      <c r="AA132" s="111">
        <f>Pelit!AT133</f>
        <v>0</v>
      </c>
      <c r="AB132" s="111">
        <f>Pelit!F133</f>
      </c>
      <c r="AC132" s="111">
        <f>Pelit!AR133</f>
        <v>0</v>
      </c>
      <c r="AD132" s="112">
        <f>Pelit!AT133</f>
        <v>0</v>
      </c>
    </row>
    <row r="133" spans="15:30" ht="12.75">
      <c r="O133" s="110">
        <f>Pelit!A134</f>
      </c>
      <c r="P133" s="111">
        <f>IF(R133&gt;S133,1,0)</f>
        <v>0</v>
      </c>
      <c r="Q133" s="111">
        <f>IF(R133&lt;S133,1,0)</f>
        <v>0</v>
      </c>
      <c r="R133" s="111">
        <f>Pelit!H134</f>
        <v>0</v>
      </c>
      <c r="S133" s="111">
        <f>Pelit!J134</f>
        <v>0</v>
      </c>
      <c r="T133" s="111">
        <f>Pelit!F134</f>
      </c>
      <c r="U133" s="111">
        <f>IF(X133&gt;W133,1,0)</f>
        <v>0</v>
      </c>
      <c r="V133" s="111">
        <f>IF(X133&lt;W133,1,0)</f>
        <v>0</v>
      </c>
      <c r="W133" s="111">
        <f>Pelit!H134</f>
        <v>0</v>
      </c>
      <c r="X133" s="111">
        <f>Pelit!J134</f>
        <v>0</v>
      </c>
      <c r="Y133" s="111">
        <f>Pelit!A134</f>
      </c>
      <c r="Z133" s="111">
        <f>Pelit!AR134</f>
        <v>0</v>
      </c>
      <c r="AA133" s="111">
        <f>Pelit!AT134</f>
        <v>0</v>
      </c>
      <c r="AB133" s="111">
        <f>Pelit!F134</f>
      </c>
      <c r="AC133" s="111">
        <f>Pelit!AR134</f>
        <v>0</v>
      </c>
      <c r="AD133" s="112">
        <f>Pelit!AT134</f>
        <v>0</v>
      </c>
    </row>
    <row r="134" spans="15:30" ht="12.75">
      <c r="O134" s="110">
        <f>Pelit!A135</f>
      </c>
      <c r="P134" s="111">
        <f>IF(R134&gt;S134,1,0)</f>
        <v>0</v>
      </c>
      <c r="Q134" s="111">
        <f>IF(R134&lt;S134,1,0)</f>
        <v>0</v>
      </c>
      <c r="R134" s="111">
        <f>Pelit!H135</f>
        <v>0</v>
      </c>
      <c r="S134" s="111">
        <f>Pelit!J135</f>
        <v>0</v>
      </c>
      <c r="T134" s="111">
        <f>Pelit!F135</f>
      </c>
      <c r="U134" s="111">
        <f>IF(X134&gt;W134,1,0)</f>
        <v>0</v>
      </c>
      <c r="V134" s="111">
        <f>IF(X134&lt;W134,1,0)</f>
        <v>0</v>
      </c>
      <c r="W134" s="111">
        <f>Pelit!H135</f>
        <v>0</v>
      </c>
      <c r="X134" s="111">
        <f>Pelit!J135</f>
        <v>0</v>
      </c>
      <c r="Y134" s="111">
        <f>Pelit!A135</f>
      </c>
      <c r="Z134" s="111">
        <f>Pelit!AR135</f>
        <v>0</v>
      </c>
      <c r="AA134" s="111">
        <f>Pelit!AT135</f>
        <v>0</v>
      </c>
      <c r="AB134" s="111">
        <f>Pelit!F135</f>
      </c>
      <c r="AC134" s="111">
        <f>Pelit!AR135</f>
        <v>0</v>
      </c>
      <c r="AD134" s="112">
        <f>Pelit!AT135</f>
        <v>0</v>
      </c>
    </row>
    <row r="135" spans="15:30" ht="13.5" thickBot="1">
      <c r="O135" s="115">
        <f>Pelit!A136</f>
      </c>
      <c r="P135" s="116">
        <f>IF(R135&gt;S135,1,0)</f>
        <v>0</v>
      </c>
      <c r="Q135" s="116">
        <f>IF(R135&lt;S135,1,0)</f>
        <v>0</v>
      </c>
      <c r="R135" s="116">
        <f>Pelit!H136</f>
        <v>0</v>
      </c>
      <c r="S135" s="116">
        <f>Pelit!J136</f>
        <v>0</v>
      </c>
      <c r="T135" s="116">
        <f>Pelit!F136</f>
      </c>
      <c r="U135" s="116">
        <f>IF(X135&gt;W135,1,0)</f>
        <v>0</v>
      </c>
      <c r="V135" s="116">
        <f>IF(X135&lt;W135,1,0)</f>
        <v>0</v>
      </c>
      <c r="W135" s="116">
        <f>Pelit!H136</f>
        <v>0</v>
      </c>
      <c r="X135" s="116">
        <f>Pelit!J136</f>
        <v>0</v>
      </c>
      <c r="Y135" s="116">
        <f>Pelit!A136</f>
      </c>
      <c r="Z135" s="116">
        <f>Pelit!AR136</f>
        <v>0</v>
      </c>
      <c r="AA135" s="116">
        <f>Pelit!AT136</f>
        <v>0</v>
      </c>
      <c r="AB135" s="116">
        <f>Pelit!F136</f>
      </c>
      <c r="AC135" s="116">
        <f>Pelit!AR136</f>
        <v>0</v>
      </c>
      <c r="AD135" s="117">
        <f>Pelit!AT136</f>
        <v>0</v>
      </c>
    </row>
    <row r="136" ht="13.5" thickBot="1"/>
    <row r="137" spans="15:30" ht="12.75">
      <c r="O137" s="81" t="str">
        <f>Pelit!A138</f>
        <v>1/2 finaali </v>
      </c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3"/>
    </row>
    <row r="138" spans="15:30" ht="12.75">
      <c r="O138" s="89">
        <f>Pelit!A139</f>
      </c>
      <c r="P138" s="79">
        <f>IF(R138&gt;S138,1,0)</f>
        <v>0</v>
      </c>
      <c r="Q138" s="79">
        <f>IF(R138&lt;S138,1,0)</f>
        <v>0</v>
      </c>
      <c r="R138" s="79">
        <f>Pelit!H139</f>
        <v>0</v>
      </c>
      <c r="S138" s="79">
        <f>Pelit!J139</f>
        <v>0</v>
      </c>
      <c r="T138" s="79">
        <f>Pelit!F139</f>
      </c>
      <c r="U138" s="79">
        <f>IF(X138&gt;W138,1,0)</f>
        <v>0</v>
      </c>
      <c r="V138" s="79">
        <f>IF(X138&lt;W138,1,0)</f>
        <v>0</v>
      </c>
      <c r="W138" s="79">
        <f>Pelit!H139</f>
        <v>0</v>
      </c>
      <c r="X138" s="79">
        <f>Pelit!J139</f>
        <v>0</v>
      </c>
      <c r="Y138" s="79">
        <f>Pelit!A139</f>
      </c>
      <c r="Z138" s="79">
        <f>Pelit!AR139</f>
        <v>0</v>
      </c>
      <c r="AA138" s="79">
        <f>Pelit!AT139</f>
        <v>0</v>
      </c>
      <c r="AB138" s="79">
        <f>Pelit!F139</f>
      </c>
      <c r="AC138" s="79">
        <f>Pelit!AR139</f>
        <v>0</v>
      </c>
      <c r="AD138" s="90">
        <f>Pelit!AT139</f>
        <v>0</v>
      </c>
    </row>
    <row r="139" spans="15:30" ht="13.5" thickBot="1">
      <c r="O139" s="91">
        <f>Pelit!A140</f>
      </c>
      <c r="P139" s="84">
        <f>IF(R139&gt;S139,1,0)</f>
        <v>0</v>
      </c>
      <c r="Q139" s="84">
        <f>IF(R139&lt;S139,1,0)</f>
        <v>0</v>
      </c>
      <c r="R139" s="84">
        <f>Pelit!H140</f>
        <v>0</v>
      </c>
      <c r="S139" s="84">
        <f>Pelit!J140</f>
        <v>0</v>
      </c>
      <c r="T139" s="84">
        <f>Pelit!F140</f>
      </c>
      <c r="U139" s="84">
        <f>IF(X139&gt;W139,1,0)</f>
        <v>0</v>
      </c>
      <c r="V139" s="84">
        <f>IF(X139&lt;W139,1,0)</f>
        <v>0</v>
      </c>
      <c r="W139" s="84">
        <f>Pelit!H140</f>
        <v>0</v>
      </c>
      <c r="X139" s="84">
        <f>Pelit!J140</f>
        <v>0</v>
      </c>
      <c r="Y139" s="84">
        <f>Pelit!A140</f>
      </c>
      <c r="Z139" s="84">
        <f>Pelit!AR140</f>
        <v>0</v>
      </c>
      <c r="AA139" s="84">
        <f>Pelit!AT140</f>
        <v>0</v>
      </c>
      <c r="AB139" s="84">
        <f>Pelit!F140</f>
      </c>
      <c r="AC139" s="84">
        <f>Pelit!AR140</f>
        <v>0</v>
      </c>
      <c r="AD139" s="86">
        <f>Pelit!AT140</f>
        <v>0</v>
      </c>
    </row>
    <row r="140" ht="13.5" thickBot="1"/>
    <row r="141" spans="15:30" ht="12.75">
      <c r="O141" s="81" t="str">
        <f>Pelit!A142</f>
        <v>Finaali </v>
      </c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3"/>
    </row>
    <row r="142" spans="15:30" ht="13.5" thickBot="1">
      <c r="O142" s="91">
        <f>Pelit!A143</f>
      </c>
      <c r="P142" s="84">
        <f>IF(R142&gt;S142,1,0)</f>
        <v>0</v>
      </c>
      <c r="Q142" s="84">
        <f>IF(R142&lt;S142,1,0)</f>
        <v>0</v>
      </c>
      <c r="R142" s="84">
        <f>Pelit!H143</f>
        <v>0</v>
      </c>
      <c r="S142" s="84">
        <f>Pelit!J143</f>
        <v>0</v>
      </c>
      <c r="T142" s="84">
        <f>Pelit!F143</f>
      </c>
      <c r="U142" s="84">
        <f>IF(X142&gt;W142,1,0)</f>
        <v>0</v>
      </c>
      <c r="V142" s="84">
        <f>IF(X142&lt;W142,1,0)</f>
        <v>0</v>
      </c>
      <c r="W142" s="84">
        <f>Pelit!H143</f>
        <v>0</v>
      </c>
      <c r="X142" s="84">
        <f>Pelit!J143</f>
        <v>0</v>
      </c>
      <c r="Y142" s="84">
        <f>Pelit!A143</f>
      </c>
      <c r="Z142" s="84">
        <f>Pelit!AR143</f>
        <v>0</v>
      </c>
      <c r="AA142" s="84">
        <f>Pelit!AT143</f>
        <v>0</v>
      </c>
      <c r="AB142" s="84">
        <f>Pelit!F143</f>
      </c>
      <c r="AC142" s="84">
        <f>Pelit!AR143</f>
        <v>0</v>
      </c>
      <c r="AD142" s="86">
        <f>Pelit!AT143</f>
        <v>0</v>
      </c>
    </row>
  </sheetData>
  <sheetProtection/>
  <mergeCells count="9">
    <mergeCell ref="Z2:AA2"/>
    <mergeCell ref="AC2:AD2"/>
    <mergeCell ref="F2:G2"/>
    <mergeCell ref="H2:J2"/>
    <mergeCell ref="K2:L2"/>
    <mergeCell ref="P2:Q2"/>
    <mergeCell ref="R2:S2"/>
    <mergeCell ref="U2:V2"/>
    <mergeCell ref="W2:X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6"/>
  <dimension ref="A1:AJ1536"/>
  <sheetViews>
    <sheetView zoomScalePageLayoutView="0" workbookViewId="0" topLeftCell="A1">
      <selection activeCell="AD1" sqref="AD1"/>
    </sheetView>
  </sheetViews>
  <sheetFormatPr defaultColWidth="9.140625" defaultRowHeight="12.75"/>
  <cols>
    <col min="1" max="1" width="5.28125" style="0" customWidth="1"/>
    <col min="2" max="2" width="1.7109375" style="0" customWidth="1"/>
    <col min="3" max="4" width="5.28125" style="0" customWidth="1"/>
    <col min="5" max="5" width="1.7109375" style="0" customWidth="1"/>
    <col min="6" max="7" width="5.28125" style="0" customWidth="1"/>
    <col min="8" max="8" width="1.7109375" style="0" customWidth="1"/>
    <col min="9" max="10" width="5.28125" style="0" customWidth="1"/>
    <col min="11" max="11" width="1.7109375" style="0" customWidth="1"/>
    <col min="12" max="13" width="5.28125" style="0" customWidth="1"/>
    <col min="14" max="14" width="1.7109375" style="0" customWidth="1"/>
    <col min="15" max="16" width="5.28125" style="0" customWidth="1"/>
    <col min="17" max="17" width="1.7109375" style="0" customWidth="1"/>
    <col min="18" max="19" width="5.28125" style="0" customWidth="1"/>
    <col min="20" max="20" width="1.7109375" style="0" customWidth="1"/>
    <col min="21" max="22" width="5.28125" style="0" customWidth="1"/>
    <col min="23" max="23" width="1.7109375" style="0" customWidth="1"/>
    <col min="24" max="25" width="5.28125" style="0" customWidth="1"/>
    <col min="26" max="26" width="1.7109375" style="0" customWidth="1"/>
    <col min="27" max="28" width="5.28125" style="0" customWidth="1"/>
    <col min="29" max="29" width="1.7109375" style="0" customWidth="1"/>
    <col min="30" max="31" width="5.28125" style="0" customWidth="1"/>
    <col min="32" max="32" width="1.7109375" style="0" customWidth="1"/>
    <col min="33" max="33" width="5.28125" style="0" customWidth="1"/>
    <col min="34" max="34" width="4.7109375" style="0" customWidth="1"/>
    <col min="35" max="35" width="2.7109375" style="0" customWidth="1"/>
    <col min="36" max="36" width="4.7109375" style="0" customWidth="1"/>
  </cols>
  <sheetData>
    <row r="1" ht="24" customHeight="1">
      <c r="AG1" s="104">
        <v>1</v>
      </c>
    </row>
    <row r="2" spans="1:36" s="100" customFormat="1" ht="24" customHeight="1" thickBot="1">
      <c r="A2" s="100" t="s">
        <v>141</v>
      </c>
      <c r="F2" s="101" t="s">
        <v>142</v>
      </c>
      <c r="N2" s="100" t="s">
        <v>16</v>
      </c>
      <c r="AE2" s="100" t="s">
        <v>16</v>
      </c>
      <c r="AH2"/>
      <c r="AI2"/>
      <c r="AJ2"/>
    </row>
    <row r="3" spans="5:33" ht="24" customHeight="1">
      <c r="E3" s="186" t="str">
        <f>Pelit!A5</f>
        <v>N.N.</v>
      </c>
      <c r="F3" s="186"/>
      <c r="G3" s="186"/>
      <c r="H3" s="186"/>
      <c r="I3" s="186"/>
      <c r="J3" s="186"/>
      <c r="K3" s="186"/>
      <c r="L3" s="186"/>
      <c r="N3" s="187"/>
      <c r="O3" s="188"/>
      <c r="P3" s="188"/>
      <c r="Q3" s="189"/>
      <c r="V3" s="186" t="str">
        <f>Pelit!F5</f>
        <v>W.O.</v>
      </c>
      <c r="W3" s="186"/>
      <c r="X3" s="186"/>
      <c r="Y3" s="186"/>
      <c r="Z3" s="186"/>
      <c r="AA3" s="186"/>
      <c r="AB3" s="186"/>
      <c r="AC3" s="186"/>
      <c r="AE3" s="187"/>
      <c r="AF3" s="188"/>
      <c r="AG3" s="189"/>
    </row>
    <row r="4" spans="1:36" s="98" customFormat="1" ht="24" customHeight="1" thickBot="1">
      <c r="A4" s="185" t="s">
        <v>145</v>
      </c>
      <c r="B4" s="185"/>
      <c r="C4" s="185"/>
      <c r="D4" s="185"/>
      <c r="E4" s="186"/>
      <c r="F4" s="186"/>
      <c r="G4" s="186"/>
      <c r="H4" s="186"/>
      <c r="I4" s="186"/>
      <c r="J4" s="186"/>
      <c r="K4" s="186"/>
      <c r="L4" s="186"/>
      <c r="M4"/>
      <c r="N4" s="190"/>
      <c r="O4" s="191"/>
      <c r="P4" s="191"/>
      <c r="Q4" s="192"/>
      <c r="R4" s="185" t="s">
        <v>146</v>
      </c>
      <c r="S4" s="185"/>
      <c r="T4" s="185"/>
      <c r="U4" s="185"/>
      <c r="V4" s="186"/>
      <c r="W4" s="186"/>
      <c r="X4" s="186"/>
      <c r="Y4" s="186"/>
      <c r="Z4" s="186"/>
      <c r="AA4" s="186"/>
      <c r="AB4" s="186"/>
      <c r="AC4" s="186"/>
      <c r="AE4" s="190"/>
      <c r="AF4" s="191"/>
      <c r="AG4" s="192"/>
      <c r="AH4"/>
      <c r="AI4"/>
      <c r="AJ4"/>
    </row>
    <row r="5" ht="24" customHeight="1" thickBot="1"/>
    <row r="6" spans="1:33" ht="24" customHeight="1" thickBot="1">
      <c r="A6" s="184" t="s">
        <v>117</v>
      </c>
      <c r="B6" s="184"/>
      <c r="C6" s="184"/>
      <c r="D6" s="184" t="s">
        <v>118</v>
      </c>
      <c r="E6" s="184"/>
      <c r="F6" s="184"/>
      <c r="G6" s="184" t="s">
        <v>119</v>
      </c>
      <c r="H6" s="184"/>
      <c r="I6" s="184"/>
      <c r="J6" s="184" t="s">
        <v>120</v>
      </c>
      <c r="K6" s="184"/>
      <c r="L6" s="184"/>
      <c r="M6" s="184" t="s">
        <v>121</v>
      </c>
      <c r="N6" s="184"/>
      <c r="O6" s="184"/>
      <c r="P6" s="184" t="s">
        <v>122</v>
      </c>
      <c r="Q6" s="184"/>
      <c r="R6" s="184"/>
      <c r="S6" s="184" t="s">
        <v>123</v>
      </c>
      <c r="T6" s="184"/>
      <c r="U6" s="184"/>
      <c r="V6" s="184" t="s">
        <v>124</v>
      </c>
      <c r="W6" s="184"/>
      <c r="X6" s="184"/>
      <c r="Y6" s="184" t="s">
        <v>125</v>
      </c>
      <c r="Z6" s="184"/>
      <c r="AA6" s="184"/>
      <c r="AB6" s="184" t="s">
        <v>126</v>
      </c>
      <c r="AC6" s="184"/>
      <c r="AD6" s="184"/>
      <c r="AE6" s="184" t="s">
        <v>127</v>
      </c>
      <c r="AF6" s="184"/>
      <c r="AG6" s="184"/>
    </row>
    <row r="7" spans="1:36" s="98" customFormat="1" ht="24" customHeight="1">
      <c r="A7" s="182"/>
      <c r="B7" s="175" t="s">
        <v>18</v>
      </c>
      <c r="C7" s="177"/>
      <c r="D7" s="173"/>
      <c r="E7" s="180" t="s">
        <v>18</v>
      </c>
      <c r="F7" s="177"/>
      <c r="G7" s="173"/>
      <c r="H7" s="175" t="s">
        <v>18</v>
      </c>
      <c r="I7" s="177"/>
      <c r="J7" s="173"/>
      <c r="K7" s="175" t="s">
        <v>18</v>
      </c>
      <c r="L7" s="177"/>
      <c r="M7" s="173"/>
      <c r="N7" s="175" t="s">
        <v>18</v>
      </c>
      <c r="O7" s="177"/>
      <c r="P7" s="182"/>
      <c r="Q7" s="175" t="s">
        <v>18</v>
      </c>
      <c r="R7" s="177"/>
      <c r="S7" s="173"/>
      <c r="T7" s="180" t="s">
        <v>18</v>
      </c>
      <c r="U7" s="177"/>
      <c r="V7" s="173"/>
      <c r="W7" s="175" t="s">
        <v>18</v>
      </c>
      <c r="X7" s="177"/>
      <c r="Y7" s="173"/>
      <c r="Z7" s="175" t="s">
        <v>18</v>
      </c>
      <c r="AA7" s="177"/>
      <c r="AB7" s="173"/>
      <c r="AC7" s="175" t="s">
        <v>18</v>
      </c>
      <c r="AD7" s="177"/>
      <c r="AE7" s="173"/>
      <c r="AF7" s="175" t="s">
        <v>18</v>
      </c>
      <c r="AG7" s="177"/>
      <c r="AH7"/>
      <c r="AI7"/>
      <c r="AJ7"/>
    </row>
    <row r="8" spans="1:36" s="98" customFormat="1" ht="24" customHeight="1" thickBot="1">
      <c r="A8" s="183"/>
      <c r="B8" s="176"/>
      <c r="C8" s="178"/>
      <c r="D8" s="174"/>
      <c r="E8" s="181"/>
      <c r="F8" s="178"/>
      <c r="G8" s="174"/>
      <c r="H8" s="176"/>
      <c r="I8" s="178"/>
      <c r="J8" s="174"/>
      <c r="K8" s="176"/>
      <c r="L8" s="178"/>
      <c r="M8" s="174"/>
      <c r="N8" s="176"/>
      <c r="O8" s="178"/>
      <c r="P8" s="183"/>
      <c r="Q8" s="176"/>
      <c r="R8" s="178"/>
      <c r="S8" s="174"/>
      <c r="T8" s="181"/>
      <c r="U8" s="178"/>
      <c r="V8" s="174"/>
      <c r="W8" s="176"/>
      <c r="X8" s="178"/>
      <c r="Y8" s="174"/>
      <c r="Z8" s="176"/>
      <c r="AA8" s="178"/>
      <c r="AB8" s="174"/>
      <c r="AC8" s="176"/>
      <c r="AD8" s="178"/>
      <c r="AE8" s="174"/>
      <c r="AF8" s="176"/>
      <c r="AG8" s="178"/>
      <c r="AH8"/>
      <c r="AI8"/>
      <c r="AJ8"/>
    </row>
    <row r="9" spans="1:36" s="98" customFormat="1" ht="24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/>
      <c r="AI9"/>
      <c r="AJ9"/>
    </row>
    <row r="10" spans="1:36" s="98" customFormat="1" ht="24" customHeigh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79" t="s">
        <v>147</v>
      </c>
      <c r="L10" s="179"/>
      <c r="M10" s="179"/>
      <c r="N10" s="179"/>
      <c r="O10" s="179"/>
      <c r="P10" s="179"/>
      <c r="Q10" s="179"/>
      <c r="R10" s="179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/>
      <c r="AI10"/>
      <c r="AJ10"/>
    </row>
    <row r="11" spans="2:36" s="98" customFormat="1" ht="24" customHeight="1">
      <c r="B11" s="102"/>
      <c r="C11" s="102"/>
      <c r="D11" s="102"/>
      <c r="E11" s="102"/>
      <c r="F11" s="102"/>
      <c r="G11" s="102"/>
      <c r="H11" s="102"/>
      <c r="I11" s="102"/>
      <c r="J11" s="105" t="s">
        <v>143</v>
      </c>
      <c r="K11" s="179"/>
      <c r="L11" s="179"/>
      <c r="M11" s="179"/>
      <c r="N11" s="179"/>
      <c r="O11" s="179"/>
      <c r="P11" s="179"/>
      <c r="Q11" s="179"/>
      <c r="R11" s="179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/>
      <c r="AI11"/>
      <c r="AJ11"/>
    </row>
    <row r="12" spans="1:36" s="98" customFormat="1" ht="24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/>
      <c r="AI12"/>
      <c r="AJ12"/>
    </row>
    <row r="13" spans="1:36" s="98" customFormat="1" ht="24" customHeight="1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4">
        <f>AG1+1</f>
        <v>2</v>
      </c>
      <c r="AH13"/>
      <c r="AI13"/>
      <c r="AJ13"/>
    </row>
    <row r="14" spans="1:36" s="100" customFormat="1" ht="24" customHeight="1" thickBot="1">
      <c r="A14" s="100" t="s">
        <v>141</v>
      </c>
      <c r="F14" s="101" t="s">
        <v>142</v>
      </c>
      <c r="N14" s="100" t="s">
        <v>16</v>
      </c>
      <c r="AE14" s="100" t="s">
        <v>16</v>
      </c>
      <c r="AH14"/>
      <c r="AI14"/>
      <c r="AJ14"/>
    </row>
    <row r="15" spans="5:33" ht="24" customHeight="1">
      <c r="E15" s="186" t="str">
        <f>Pelit!A6</f>
        <v>W.O.</v>
      </c>
      <c r="F15" s="186"/>
      <c r="G15" s="186"/>
      <c r="H15" s="186"/>
      <c r="I15" s="186"/>
      <c r="J15" s="186"/>
      <c r="K15" s="186"/>
      <c r="L15" s="186"/>
      <c r="N15" s="187"/>
      <c r="O15" s="188"/>
      <c r="P15" s="188"/>
      <c r="Q15" s="189"/>
      <c r="V15" s="186" t="str">
        <f>Pelit!F6</f>
        <v>W.O.</v>
      </c>
      <c r="W15" s="186"/>
      <c r="X15" s="186"/>
      <c r="Y15" s="186"/>
      <c r="Z15" s="186"/>
      <c r="AA15" s="186"/>
      <c r="AB15" s="186"/>
      <c r="AC15" s="186"/>
      <c r="AE15" s="187"/>
      <c r="AF15" s="188"/>
      <c r="AG15" s="189"/>
    </row>
    <row r="16" spans="1:36" s="98" customFormat="1" ht="24" customHeight="1" thickBot="1">
      <c r="A16" s="185" t="s">
        <v>145</v>
      </c>
      <c r="B16" s="185"/>
      <c r="C16" s="185"/>
      <c r="D16" s="185"/>
      <c r="E16" s="186"/>
      <c r="F16" s="186"/>
      <c r="G16" s="186"/>
      <c r="H16" s="186"/>
      <c r="I16" s="186"/>
      <c r="J16" s="186"/>
      <c r="K16" s="186"/>
      <c r="L16" s="186"/>
      <c r="M16"/>
      <c r="N16" s="190"/>
      <c r="O16" s="191"/>
      <c r="P16" s="191"/>
      <c r="Q16" s="192"/>
      <c r="R16" s="185" t="s">
        <v>146</v>
      </c>
      <c r="S16" s="185"/>
      <c r="T16" s="185"/>
      <c r="U16" s="185"/>
      <c r="V16" s="186"/>
      <c r="W16" s="186"/>
      <c r="X16" s="186"/>
      <c r="Y16" s="186"/>
      <c r="Z16" s="186"/>
      <c r="AA16" s="186"/>
      <c r="AB16" s="186"/>
      <c r="AC16" s="186"/>
      <c r="AE16" s="190"/>
      <c r="AF16" s="191"/>
      <c r="AG16" s="192"/>
      <c r="AH16"/>
      <c r="AI16"/>
      <c r="AJ16"/>
    </row>
    <row r="17" ht="24" customHeight="1" thickBot="1"/>
    <row r="18" spans="1:33" ht="24" customHeight="1" thickBot="1">
      <c r="A18" s="184" t="s">
        <v>117</v>
      </c>
      <c r="B18" s="184"/>
      <c r="C18" s="184"/>
      <c r="D18" s="184" t="s">
        <v>118</v>
      </c>
      <c r="E18" s="184"/>
      <c r="F18" s="184"/>
      <c r="G18" s="184" t="s">
        <v>119</v>
      </c>
      <c r="H18" s="184"/>
      <c r="I18" s="184"/>
      <c r="J18" s="184" t="s">
        <v>120</v>
      </c>
      <c r="K18" s="184"/>
      <c r="L18" s="184"/>
      <c r="M18" s="184" t="s">
        <v>121</v>
      </c>
      <c r="N18" s="184"/>
      <c r="O18" s="184"/>
      <c r="P18" s="184" t="s">
        <v>122</v>
      </c>
      <c r="Q18" s="184"/>
      <c r="R18" s="184"/>
      <c r="S18" s="184" t="s">
        <v>123</v>
      </c>
      <c r="T18" s="184"/>
      <c r="U18" s="184"/>
      <c r="V18" s="184" t="s">
        <v>124</v>
      </c>
      <c r="W18" s="184"/>
      <c r="X18" s="184"/>
      <c r="Y18" s="184" t="s">
        <v>125</v>
      </c>
      <c r="Z18" s="184"/>
      <c r="AA18" s="184"/>
      <c r="AB18" s="184" t="s">
        <v>126</v>
      </c>
      <c r="AC18" s="184"/>
      <c r="AD18" s="184"/>
      <c r="AE18" s="184" t="s">
        <v>127</v>
      </c>
      <c r="AF18" s="184"/>
      <c r="AG18" s="184"/>
    </row>
    <row r="19" spans="1:33" ht="24" customHeight="1">
      <c r="A19" s="182"/>
      <c r="B19" s="175" t="s">
        <v>18</v>
      </c>
      <c r="C19" s="177"/>
      <c r="D19" s="173"/>
      <c r="E19" s="180" t="s">
        <v>18</v>
      </c>
      <c r="F19" s="177"/>
      <c r="G19" s="173"/>
      <c r="H19" s="175" t="s">
        <v>18</v>
      </c>
      <c r="I19" s="177"/>
      <c r="J19" s="173"/>
      <c r="K19" s="175" t="s">
        <v>18</v>
      </c>
      <c r="L19" s="177"/>
      <c r="M19" s="173"/>
      <c r="N19" s="175" t="s">
        <v>18</v>
      </c>
      <c r="O19" s="177"/>
      <c r="P19" s="182"/>
      <c r="Q19" s="175" t="s">
        <v>18</v>
      </c>
      <c r="R19" s="177"/>
      <c r="S19" s="173"/>
      <c r="T19" s="180" t="s">
        <v>18</v>
      </c>
      <c r="U19" s="177"/>
      <c r="V19" s="173"/>
      <c r="W19" s="175" t="s">
        <v>18</v>
      </c>
      <c r="X19" s="177"/>
      <c r="Y19" s="173"/>
      <c r="Z19" s="175" t="s">
        <v>18</v>
      </c>
      <c r="AA19" s="177"/>
      <c r="AB19" s="173"/>
      <c r="AC19" s="175" t="s">
        <v>18</v>
      </c>
      <c r="AD19" s="177"/>
      <c r="AE19" s="173"/>
      <c r="AF19" s="175" t="s">
        <v>18</v>
      </c>
      <c r="AG19" s="177"/>
    </row>
    <row r="20" spans="1:33" ht="24" customHeight="1" thickBot="1">
      <c r="A20" s="183"/>
      <c r="B20" s="176"/>
      <c r="C20" s="178"/>
      <c r="D20" s="174"/>
      <c r="E20" s="181"/>
      <c r="F20" s="178"/>
      <c r="G20" s="174"/>
      <c r="H20" s="176"/>
      <c r="I20" s="178"/>
      <c r="J20" s="174"/>
      <c r="K20" s="176"/>
      <c r="L20" s="178"/>
      <c r="M20" s="174"/>
      <c r="N20" s="176"/>
      <c r="O20" s="178"/>
      <c r="P20" s="183"/>
      <c r="Q20" s="176"/>
      <c r="R20" s="178"/>
      <c r="S20" s="174"/>
      <c r="T20" s="181"/>
      <c r="U20" s="178"/>
      <c r="V20" s="174"/>
      <c r="W20" s="176"/>
      <c r="X20" s="178"/>
      <c r="Y20" s="174"/>
      <c r="Z20" s="176"/>
      <c r="AA20" s="178"/>
      <c r="AB20" s="174"/>
      <c r="AC20" s="176"/>
      <c r="AD20" s="178"/>
      <c r="AE20" s="174"/>
      <c r="AF20" s="176"/>
      <c r="AG20" s="178"/>
    </row>
    <row r="21" ht="24" customHeight="1"/>
    <row r="22" spans="11:18" ht="24" customHeight="1">
      <c r="K22" s="179" t="s">
        <v>147</v>
      </c>
      <c r="L22" s="179"/>
      <c r="M22" s="179"/>
      <c r="N22" s="179"/>
      <c r="O22" s="179"/>
      <c r="P22" s="179"/>
      <c r="Q22" s="179"/>
      <c r="R22" s="179"/>
    </row>
    <row r="23" spans="10:36" s="98" customFormat="1" ht="24" customHeight="1">
      <c r="J23" s="105" t="s">
        <v>143</v>
      </c>
      <c r="K23" s="179"/>
      <c r="L23" s="179"/>
      <c r="M23" s="179"/>
      <c r="N23" s="179"/>
      <c r="O23" s="179"/>
      <c r="P23" s="179"/>
      <c r="Q23" s="179"/>
      <c r="R23" s="179"/>
      <c r="AH23"/>
      <c r="AI23"/>
      <c r="AJ23"/>
    </row>
    <row r="24" ht="24" customHeight="1">
      <c r="A24" s="98"/>
    </row>
    <row r="25" ht="24" customHeight="1">
      <c r="AG25" s="104">
        <f>AG13+1</f>
        <v>3</v>
      </c>
    </row>
    <row r="26" spans="1:33" ht="24" customHeight="1" thickBot="1">
      <c r="A26" s="100" t="s">
        <v>141</v>
      </c>
      <c r="B26" s="100"/>
      <c r="C26" s="100"/>
      <c r="D26" s="100"/>
      <c r="E26" s="100"/>
      <c r="F26" s="101" t="s">
        <v>142</v>
      </c>
      <c r="G26" s="100"/>
      <c r="H26" s="100"/>
      <c r="I26" s="100"/>
      <c r="J26" s="100"/>
      <c r="K26" s="100"/>
      <c r="L26" s="100"/>
      <c r="M26" s="100"/>
      <c r="N26" s="100" t="s">
        <v>16</v>
      </c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 t="s">
        <v>16</v>
      </c>
      <c r="AF26" s="100"/>
      <c r="AG26" s="100"/>
    </row>
    <row r="27" spans="5:33" ht="24" customHeight="1">
      <c r="E27" s="186" t="str">
        <f>Pelit!A7</f>
        <v>W.O.</v>
      </c>
      <c r="F27" s="186"/>
      <c r="G27" s="186"/>
      <c r="H27" s="186"/>
      <c r="I27" s="186"/>
      <c r="J27" s="186"/>
      <c r="K27" s="186"/>
      <c r="L27" s="186"/>
      <c r="N27" s="187"/>
      <c r="O27" s="188"/>
      <c r="P27" s="188"/>
      <c r="Q27" s="189"/>
      <c r="V27" s="186" t="str">
        <f>Pelit!F7</f>
        <v>W.O.</v>
      </c>
      <c r="W27" s="186"/>
      <c r="X27" s="186"/>
      <c r="Y27" s="186"/>
      <c r="Z27" s="186"/>
      <c r="AA27" s="186"/>
      <c r="AB27" s="186"/>
      <c r="AC27" s="186"/>
      <c r="AE27" s="187"/>
      <c r="AF27" s="188"/>
      <c r="AG27" s="189"/>
    </row>
    <row r="28" spans="1:33" ht="24" customHeight="1" thickBot="1">
      <c r="A28" s="185" t="s">
        <v>145</v>
      </c>
      <c r="B28" s="185"/>
      <c r="C28" s="185"/>
      <c r="D28" s="185"/>
      <c r="E28" s="186"/>
      <c r="F28" s="186"/>
      <c r="G28" s="186"/>
      <c r="H28" s="186"/>
      <c r="I28" s="186"/>
      <c r="J28" s="186"/>
      <c r="K28" s="186"/>
      <c r="L28" s="186"/>
      <c r="N28" s="190"/>
      <c r="O28" s="191"/>
      <c r="P28" s="191"/>
      <c r="Q28" s="192"/>
      <c r="R28" s="185" t="s">
        <v>146</v>
      </c>
      <c r="S28" s="185"/>
      <c r="T28" s="185"/>
      <c r="U28" s="185"/>
      <c r="V28" s="186"/>
      <c r="W28" s="186"/>
      <c r="X28" s="186"/>
      <c r="Y28" s="186"/>
      <c r="Z28" s="186"/>
      <c r="AA28" s="186"/>
      <c r="AB28" s="186"/>
      <c r="AC28" s="186"/>
      <c r="AD28" s="98"/>
      <c r="AE28" s="190"/>
      <c r="AF28" s="191"/>
      <c r="AG28" s="192"/>
    </row>
    <row r="29" ht="24" customHeight="1" thickBot="1"/>
    <row r="30" spans="1:33" ht="24" customHeight="1" thickBot="1">
      <c r="A30" s="184" t="s">
        <v>117</v>
      </c>
      <c r="B30" s="184"/>
      <c r="C30" s="184"/>
      <c r="D30" s="184" t="s">
        <v>118</v>
      </c>
      <c r="E30" s="184"/>
      <c r="F30" s="184"/>
      <c r="G30" s="184" t="s">
        <v>119</v>
      </c>
      <c r="H30" s="184"/>
      <c r="I30" s="184"/>
      <c r="J30" s="184" t="s">
        <v>120</v>
      </c>
      <c r="K30" s="184"/>
      <c r="L30" s="184"/>
      <c r="M30" s="184" t="s">
        <v>121</v>
      </c>
      <c r="N30" s="184"/>
      <c r="O30" s="184"/>
      <c r="P30" s="184" t="s">
        <v>122</v>
      </c>
      <c r="Q30" s="184"/>
      <c r="R30" s="184"/>
      <c r="S30" s="184" t="s">
        <v>123</v>
      </c>
      <c r="T30" s="184"/>
      <c r="U30" s="184"/>
      <c r="V30" s="184" t="s">
        <v>124</v>
      </c>
      <c r="W30" s="184"/>
      <c r="X30" s="184"/>
      <c r="Y30" s="184" t="s">
        <v>125</v>
      </c>
      <c r="Z30" s="184"/>
      <c r="AA30" s="184"/>
      <c r="AB30" s="184" t="s">
        <v>126</v>
      </c>
      <c r="AC30" s="184"/>
      <c r="AD30" s="184"/>
      <c r="AE30" s="184" t="s">
        <v>127</v>
      </c>
      <c r="AF30" s="184"/>
      <c r="AG30" s="184"/>
    </row>
    <row r="31" spans="1:33" ht="24" customHeight="1">
      <c r="A31" s="182"/>
      <c r="B31" s="175" t="s">
        <v>18</v>
      </c>
      <c r="C31" s="177"/>
      <c r="D31" s="173"/>
      <c r="E31" s="180" t="s">
        <v>18</v>
      </c>
      <c r="F31" s="177"/>
      <c r="G31" s="173"/>
      <c r="H31" s="175" t="s">
        <v>18</v>
      </c>
      <c r="I31" s="177"/>
      <c r="J31" s="173"/>
      <c r="K31" s="175" t="s">
        <v>18</v>
      </c>
      <c r="L31" s="177"/>
      <c r="M31" s="173"/>
      <c r="N31" s="175" t="s">
        <v>18</v>
      </c>
      <c r="O31" s="177"/>
      <c r="P31" s="182"/>
      <c r="Q31" s="175" t="s">
        <v>18</v>
      </c>
      <c r="R31" s="177"/>
      <c r="S31" s="173"/>
      <c r="T31" s="180" t="s">
        <v>18</v>
      </c>
      <c r="U31" s="177"/>
      <c r="V31" s="173"/>
      <c r="W31" s="175" t="s">
        <v>18</v>
      </c>
      <c r="X31" s="177"/>
      <c r="Y31" s="173"/>
      <c r="Z31" s="175" t="s">
        <v>18</v>
      </c>
      <c r="AA31" s="177"/>
      <c r="AB31" s="173"/>
      <c r="AC31" s="175" t="s">
        <v>18</v>
      </c>
      <c r="AD31" s="177"/>
      <c r="AE31" s="173"/>
      <c r="AF31" s="175" t="s">
        <v>18</v>
      </c>
      <c r="AG31" s="177"/>
    </row>
    <row r="32" spans="1:33" ht="24" customHeight="1" thickBot="1">
      <c r="A32" s="183"/>
      <c r="B32" s="176"/>
      <c r="C32" s="178"/>
      <c r="D32" s="174"/>
      <c r="E32" s="181"/>
      <c r="F32" s="178"/>
      <c r="G32" s="174"/>
      <c r="H32" s="176"/>
      <c r="I32" s="178"/>
      <c r="J32" s="174"/>
      <c r="K32" s="176"/>
      <c r="L32" s="178"/>
      <c r="M32" s="174"/>
      <c r="N32" s="176"/>
      <c r="O32" s="178"/>
      <c r="P32" s="183"/>
      <c r="Q32" s="176"/>
      <c r="R32" s="178"/>
      <c r="S32" s="174"/>
      <c r="T32" s="181"/>
      <c r="U32" s="178"/>
      <c r="V32" s="174"/>
      <c r="W32" s="176"/>
      <c r="X32" s="178"/>
      <c r="Y32" s="174"/>
      <c r="Z32" s="176"/>
      <c r="AA32" s="178"/>
      <c r="AB32" s="174"/>
      <c r="AC32" s="176"/>
      <c r="AD32" s="178"/>
      <c r="AE32" s="174"/>
      <c r="AF32" s="176"/>
      <c r="AG32" s="178"/>
    </row>
    <row r="33" spans="1:33" ht="24" customHeight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</row>
    <row r="34" spans="1:33" ht="24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79" t="s">
        <v>147</v>
      </c>
      <c r="L34" s="179"/>
      <c r="M34" s="179"/>
      <c r="N34" s="179"/>
      <c r="O34" s="179"/>
      <c r="P34" s="179"/>
      <c r="Q34" s="179"/>
      <c r="R34" s="179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</row>
    <row r="35" spans="1:33" ht="24" customHeight="1">
      <c r="A35" s="98"/>
      <c r="B35" s="102"/>
      <c r="C35" s="102"/>
      <c r="D35" s="102"/>
      <c r="E35" s="102"/>
      <c r="F35" s="102"/>
      <c r="G35" s="102"/>
      <c r="H35" s="102"/>
      <c r="I35" s="102"/>
      <c r="J35" s="105" t="s">
        <v>143</v>
      </c>
      <c r="K35" s="179"/>
      <c r="L35" s="179"/>
      <c r="M35" s="179"/>
      <c r="N35" s="179"/>
      <c r="O35" s="179"/>
      <c r="P35" s="179"/>
      <c r="Q35" s="179"/>
      <c r="R35" s="179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</row>
    <row r="36" spans="1:33" ht="24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</row>
    <row r="37" spans="1:33" ht="24" customHeight="1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4">
        <f>AG25+1</f>
        <v>4</v>
      </c>
    </row>
    <row r="38" spans="1:33" ht="24" customHeight="1" thickBot="1">
      <c r="A38" s="100" t="s">
        <v>141</v>
      </c>
      <c r="B38" s="100"/>
      <c r="C38" s="100"/>
      <c r="D38" s="100"/>
      <c r="E38" s="100"/>
      <c r="F38" s="101" t="s">
        <v>142</v>
      </c>
      <c r="G38" s="100"/>
      <c r="H38" s="100"/>
      <c r="I38" s="100"/>
      <c r="J38" s="100"/>
      <c r="K38" s="100"/>
      <c r="L38" s="100"/>
      <c r="M38" s="100"/>
      <c r="N38" s="100" t="s">
        <v>16</v>
      </c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 t="s">
        <v>16</v>
      </c>
      <c r="AF38" s="100"/>
      <c r="AG38" s="100"/>
    </row>
    <row r="39" spans="5:33" ht="24" customHeight="1">
      <c r="E39" s="186" t="str">
        <f>Pelit!A8</f>
        <v>W.O.</v>
      </c>
      <c r="F39" s="186"/>
      <c r="G39" s="186"/>
      <c r="H39" s="186"/>
      <c r="I39" s="186"/>
      <c r="J39" s="186"/>
      <c r="K39" s="186"/>
      <c r="L39" s="186"/>
      <c r="N39" s="187"/>
      <c r="O39" s="188"/>
      <c r="P39" s="188"/>
      <c r="Q39" s="189"/>
      <c r="V39" s="186" t="str">
        <f>Pelit!F8</f>
        <v>W.O.</v>
      </c>
      <c r="W39" s="186"/>
      <c r="X39" s="186"/>
      <c r="Y39" s="186"/>
      <c r="Z39" s="186"/>
      <c r="AA39" s="186"/>
      <c r="AB39" s="186"/>
      <c r="AC39" s="186"/>
      <c r="AE39" s="187"/>
      <c r="AF39" s="188"/>
      <c r="AG39" s="189"/>
    </row>
    <row r="40" spans="1:33" ht="24" customHeight="1" thickBot="1">
      <c r="A40" s="185" t="s">
        <v>145</v>
      </c>
      <c r="B40" s="185"/>
      <c r="C40" s="185"/>
      <c r="D40" s="185"/>
      <c r="E40" s="186"/>
      <c r="F40" s="186"/>
      <c r="G40" s="186"/>
      <c r="H40" s="186"/>
      <c r="I40" s="186"/>
      <c r="J40" s="186"/>
      <c r="K40" s="186"/>
      <c r="L40" s="186"/>
      <c r="N40" s="190"/>
      <c r="O40" s="191"/>
      <c r="P40" s="191"/>
      <c r="Q40" s="192"/>
      <c r="R40" s="185" t="s">
        <v>146</v>
      </c>
      <c r="S40" s="185"/>
      <c r="T40" s="185"/>
      <c r="U40" s="185"/>
      <c r="V40" s="186"/>
      <c r="W40" s="186"/>
      <c r="X40" s="186"/>
      <c r="Y40" s="186"/>
      <c r="Z40" s="186"/>
      <c r="AA40" s="186"/>
      <c r="AB40" s="186"/>
      <c r="AC40" s="186"/>
      <c r="AD40" s="98"/>
      <c r="AE40" s="190"/>
      <c r="AF40" s="191"/>
      <c r="AG40" s="192"/>
    </row>
    <row r="41" ht="24" customHeight="1" thickBot="1"/>
    <row r="42" spans="1:33" ht="24" customHeight="1" thickBot="1">
      <c r="A42" s="184" t="s">
        <v>117</v>
      </c>
      <c r="B42" s="184"/>
      <c r="C42" s="184"/>
      <c r="D42" s="184" t="s">
        <v>118</v>
      </c>
      <c r="E42" s="184"/>
      <c r="F42" s="184"/>
      <c r="G42" s="184" t="s">
        <v>119</v>
      </c>
      <c r="H42" s="184"/>
      <c r="I42" s="184"/>
      <c r="J42" s="184" t="s">
        <v>120</v>
      </c>
      <c r="K42" s="184"/>
      <c r="L42" s="184"/>
      <c r="M42" s="184" t="s">
        <v>121</v>
      </c>
      <c r="N42" s="184"/>
      <c r="O42" s="184"/>
      <c r="P42" s="184" t="s">
        <v>122</v>
      </c>
      <c r="Q42" s="184"/>
      <c r="R42" s="184"/>
      <c r="S42" s="184" t="s">
        <v>123</v>
      </c>
      <c r="T42" s="184"/>
      <c r="U42" s="184"/>
      <c r="V42" s="184" t="s">
        <v>124</v>
      </c>
      <c r="W42" s="184"/>
      <c r="X42" s="184"/>
      <c r="Y42" s="184" t="s">
        <v>125</v>
      </c>
      <c r="Z42" s="184"/>
      <c r="AA42" s="184"/>
      <c r="AB42" s="184" t="s">
        <v>126</v>
      </c>
      <c r="AC42" s="184"/>
      <c r="AD42" s="184"/>
      <c r="AE42" s="184" t="s">
        <v>127</v>
      </c>
      <c r="AF42" s="184"/>
      <c r="AG42" s="184"/>
    </row>
    <row r="43" spans="1:33" ht="24" customHeight="1">
      <c r="A43" s="182"/>
      <c r="B43" s="175" t="s">
        <v>18</v>
      </c>
      <c r="C43" s="177"/>
      <c r="D43" s="173"/>
      <c r="E43" s="180" t="s">
        <v>18</v>
      </c>
      <c r="F43" s="177"/>
      <c r="G43" s="173"/>
      <c r="H43" s="175" t="s">
        <v>18</v>
      </c>
      <c r="I43" s="177"/>
      <c r="J43" s="173"/>
      <c r="K43" s="175" t="s">
        <v>18</v>
      </c>
      <c r="L43" s="177"/>
      <c r="M43" s="173"/>
      <c r="N43" s="175" t="s">
        <v>18</v>
      </c>
      <c r="O43" s="177"/>
      <c r="P43" s="182"/>
      <c r="Q43" s="175" t="s">
        <v>18</v>
      </c>
      <c r="R43" s="177"/>
      <c r="S43" s="173"/>
      <c r="T43" s="180" t="s">
        <v>18</v>
      </c>
      <c r="U43" s="177"/>
      <c r="V43" s="173"/>
      <c r="W43" s="175" t="s">
        <v>18</v>
      </c>
      <c r="X43" s="177"/>
      <c r="Y43" s="173"/>
      <c r="Z43" s="175" t="s">
        <v>18</v>
      </c>
      <c r="AA43" s="177"/>
      <c r="AB43" s="173"/>
      <c r="AC43" s="175" t="s">
        <v>18</v>
      </c>
      <c r="AD43" s="177"/>
      <c r="AE43" s="173"/>
      <c r="AF43" s="175" t="s">
        <v>18</v>
      </c>
      <c r="AG43" s="177"/>
    </row>
    <row r="44" spans="1:33" ht="24" customHeight="1" thickBot="1">
      <c r="A44" s="183"/>
      <c r="B44" s="176"/>
      <c r="C44" s="178"/>
      <c r="D44" s="174"/>
      <c r="E44" s="181"/>
      <c r="F44" s="178"/>
      <c r="G44" s="174"/>
      <c r="H44" s="176"/>
      <c r="I44" s="178"/>
      <c r="J44" s="174"/>
      <c r="K44" s="176"/>
      <c r="L44" s="178"/>
      <c r="M44" s="174"/>
      <c r="N44" s="176"/>
      <c r="O44" s="178"/>
      <c r="P44" s="183"/>
      <c r="Q44" s="176"/>
      <c r="R44" s="178"/>
      <c r="S44" s="174"/>
      <c r="T44" s="181"/>
      <c r="U44" s="178"/>
      <c r="V44" s="174"/>
      <c r="W44" s="176"/>
      <c r="X44" s="178"/>
      <c r="Y44" s="174"/>
      <c r="Z44" s="176"/>
      <c r="AA44" s="178"/>
      <c r="AB44" s="174"/>
      <c r="AC44" s="176"/>
      <c r="AD44" s="178"/>
      <c r="AE44" s="174"/>
      <c r="AF44" s="176"/>
      <c r="AG44" s="178"/>
    </row>
    <row r="45" ht="24" customHeight="1"/>
    <row r="46" spans="11:18" ht="24" customHeight="1">
      <c r="K46" s="179" t="s">
        <v>147</v>
      </c>
      <c r="L46" s="179"/>
      <c r="M46" s="179"/>
      <c r="N46" s="179"/>
      <c r="O46" s="179"/>
      <c r="P46" s="179"/>
      <c r="Q46" s="179"/>
      <c r="R46" s="179"/>
    </row>
    <row r="47" spans="1:33" ht="24" customHeight="1">
      <c r="A47" s="98"/>
      <c r="B47" s="98"/>
      <c r="C47" s="98"/>
      <c r="D47" s="98"/>
      <c r="E47" s="98"/>
      <c r="F47" s="98"/>
      <c r="G47" s="98"/>
      <c r="H47" s="98"/>
      <c r="I47" s="98"/>
      <c r="J47" s="105" t="s">
        <v>143</v>
      </c>
      <c r="K47" s="179"/>
      <c r="L47" s="179"/>
      <c r="M47" s="179"/>
      <c r="N47" s="179"/>
      <c r="O47" s="179"/>
      <c r="P47" s="179"/>
      <c r="Q47" s="179"/>
      <c r="R47" s="179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</row>
    <row r="48" ht="24" customHeight="1">
      <c r="A48" s="98"/>
    </row>
    <row r="49" ht="24" customHeight="1">
      <c r="AG49" s="104">
        <f>AG37+1</f>
        <v>5</v>
      </c>
    </row>
    <row r="50" spans="1:33" ht="24" customHeight="1" thickBot="1">
      <c r="A50" s="100" t="s">
        <v>141</v>
      </c>
      <c r="B50" s="100"/>
      <c r="C50" s="100"/>
      <c r="D50" s="100"/>
      <c r="E50" s="100"/>
      <c r="F50" s="101" t="s">
        <v>142</v>
      </c>
      <c r="G50" s="100"/>
      <c r="H50" s="100"/>
      <c r="I50" s="100"/>
      <c r="J50" s="100"/>
      <c r="K50" s="100"/>
      <c r="L50" s="100"/>
      <c r="M50" s="100"/>
      <c r="N50" s="100" t="s">
        <v>16</v>
      </c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 t="s">
        <v>16</v>
      </c>
      <c r="AF50" s="100"/>
      <c r="AG50" s="100"/>
    </row>
    <row r="51" spans="5:33" ht="24" customHeight="1">
      <c r="E51" s="186" t="str">
        <f>Pelit!A9</f>
        <v>W.O.</v>
      </c>
      <c r="F51" s="186"/>
      <c r="G51" s="186"/>
      <c r="H51" s="186"/>
      <c r="I51" s="186"/>
      <c r="J51" s="186"/>
      <c r="K51" s="186"/>
      <c r="L51" s="186"/>
      <c r="N51" s="187"/>
      <c r="O51" s="188"/>
      <c r="P51" s="188"/>
      <c r="Q51" s="189"/>
      <c r="V51" s="186" t="str">
        <f>Pelit!F9</f>
        <v>W.O.</v>
      </c>
      <c r="W51" s="186"/>
      <c r="X51" s="186"/>
      <c r="Y51" s="186"/>
      <c r="Z51" s="186"/>
      <c r="AA51" s="186"/>
      <c r="AB51" s="186"/>
      <c r="AC51" s="186"/>
      <c r="AE51" s="187"/>
      <c r="AF51" s="188"/>
      <c r="AG51" s="189"/>
    </row>
    <row r="52" spans="1:33" ht="24" customHeight="1" thickBot="1">
      <c r="A52" s="185" t="s">
        <v>145</v>
      </c>
      <c r="B52" s="185"/>
      <c r="C52" s="185"/>
      <c r="D52" s="185"/>
      <c r="E52" s="186"/>
      <c r="F52" s="186"/>
      <c r="G52" s="186"/>
      <c r="H52" s="186"/>
      <c r="I52" s="186"/>
      <c r="J52" s="186"/>
      <c r="K52" s="186"/>
      <c r="L52" s="186"/>
      <c r="N52" s="190"/>
      <c r="O52" s="191"/>
      <c r="P52" s="191"/>
      <c r="Q52" s="192"/>
      <c r="R52" s="185" t="s">
        <v>146</v>
      </c>
      <c r="S52" s="185"/>
      <c r="T52" s="185"/>
      <c r="U52" s="185"/>
      <c r="V52" s="186"/>
      <c r="W52" s="186"/>
      <c r="X52" s="186"/>
      <c r="Y52" s="186"/>
      <c r="Z52" s="186"/>
      <c r="AA52" s="186"/>
      <c r="AB52" s="186"/>
      <c r="AC52" s="186"/>
      <c r="AD52" s="98"/>
      <c r="AE52" s="190"/>
      <c r="AF52" s="191"/>
      <c r="AG52" s="192"/>
    </row>
    <row r="53" ht="24" customHeight="1" thickBot="1"/>
    <row r="54" spans="1:33" ht="24" customHeight="1" thickBot="1">
      <c r="A54" s="184" t="s">
        <v>117</v>
      </c>
      <c r="B54" s="184"/>
      <c r="C54" s="184"/>
      <c r="D54" s="184" t="s">
        <v>118</v>
      </c>
      <c r="E54" s="184"/>
      <c r="F54" s="184"/>
      <c r="G54" s="184" t="s">
        <v>119</v>
      </c>
      <c r="H54" s="184"/>
      <c r="I54" s="184"/>
      <c r="J54" s="184" t="s">
        <v>120</v>
      </c>
      <c r="K54" s="184"/>
      <c r="L54" s="184"/>
      <c r="M54" s="184" t="s">
        <v>121</v>
      </c>
      <c r="N54" s="184"/>
      <c r="O54" s="184"/>
      <c r="P54" s="184" t="s">
        <v>122</v>
      </c>
      <c r="Q54" s="184"/>
      <c r="R54" s="184"/>
      <c r="S54" s="184" t="s">
        <v>123</v>
      </c>
      <c r="T54" s="184"/>
      <c r="U54" s="184"/>
      <c r="V54" s="184" t="s">
        <v>124</v>
      </c>
      <c r="W54" s="184"/>
      <c r="X54" s="184"/>
      <c r="Y54" s="184" t="s">
        <v>125</v>
      </c>
      <c r="Z54" s="184"/>
      <c r="AA54" s="184"/>
      <c r="AB54" s="184" t="s">
        <v>126</v>
      </c>
      <c r="AC54" s="184"/>
      <c r="AD54" s="184"/>
      <c r="AE54" s="184" t="s">
        <v>127</v>
      </c>
      <c r="AF54" s="184"/>
      <c r="AG54" s="184"/>
    </row>
    <row r="55" spans="1:33" ht="24" customHeight="1">
      <c r="A55" s="182"/>
      <c r="B55" s="175" t="s">
        <v>18</v>
      </c>
      <c r="C55" s="177"/>
      <c r="D55" s="173"/>
      <c r="E55" s="180" t="s">
        <v>18</v>
      </c>
      <c r="F55" s="177"/>
      <c r="G55" s="173"/>
      <c r="H55" s="175" t="s">
        <v>18</v>
      </c>
      <c r="I55" s="177"/>
      <c r="J55" s="173"/>
      <c r="K55" s="175" t="s">
        <v>18</v>
      </c>
      <c r="L55" s="177"/>
      <c r="M55" s="173"/>
      <c r="N55" s="175" t="s">
        <v>18</v>
      </c>
      <c r="O55" s="177"/>
      <c r="P55" s="182"/>
      <c r="Q55" s="175" t="s">
        <v>18</v>
      </c>
      <c r="R55" s="177"/>
      <c r="S55" s="173"/>
      <c r="T55" s="180" t="s">
        <v>18</v>
      </c>
      <c r="U55" s="177"/>
      <c r="V55" s="173"/>
      <c r="W55" s="175" t="s">
        <v>18</v>
      </c>
      <c r="X55" s="177"/>
      <c r="Y55" s="173"/>
      <c r="Z55" s="175" t="s">
        <v>18</v>
      </c>
      <c r="AA55" s="177"/>
      <c r="AB55" s="173"/>
      <c r="AC55" s="175" t="s">
        <v>18</v>
      </c>
      <c r="AD55" s="177"/>
      <c r="AE55" s="173"/>
      <c r="AF55" s="175" t="s">
        <v>18</v>
      </c>
      <c r="AG55" s="177"/>
    </row>
    <row r="56" spans="1:33" ht="24" customHeight="1" thickBot="1">
      <c r="A56" s="183"/>
      <c r="B56" s="176"/>
      <c r="C56" s="178"/>
      <c r="D56" s="174"/>
      <c r="E56" s="181"/>
      <c r="F56" s="178"/>
      <c r="G56" s="174"/>
      <c r="H56" s="176"/>
      <c r="I56" s="178"/>
      <c r="J56" s="174"/>
      <c r="K56" s="176"/>
      <c r="L56" s="178"/>
      <c r="M56" s="174"/>
      <c r="N56" s="176"/>
      <c r="O56" s="178"/>
      <c r="P56" s="183"/>
      <c r="Q56" s="176"/>
      <c r="R56" s="178"/>
      <c r="S56" s="174"/>
      <c r="T56" s="181"/>
      <c r="U56" s="178"/>
      <c r="V56" s="174"/>
      <c r="W56" s="176"/>
      <c r="X56" s="178"/>
      <c r="Y56" s="174"/>
      <c r="Z56" s="176"/>
      <c r="AA56" s="178"/>
      <c r="AB56" s="174"/>
      <c r="AC56" s="176"/>
      <c r="AD56" s="178"/>
      <c r="AE56" s="174"/>
      <c r="AF56" s="176"/>
      <c r="AG56" s="178"/>
    </row>
    <row r="57" spans="1:33" ht="24" customHeight="1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</row>
    <row r="58" spans="1:33" ht="24" customHeight="1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</row>
    <row r="59" spans="1:33" ht="24" customHeight="1">
      <c r="A59" s="98"/>
      <c r="B59" s="102"/>
      <c r="C59" s="102"/>
      <c r="D59" s="102"/>
      <c r="E59" s="102"/>
      <c r="F59" s="102"/>
      <c r="G59" s="102"/>
      <c r="H59" s="102"/>
      <c r="I59" s="102"/>
      <c r="J59" s="105" t="s">
        <v>143</v>
      </c>
      <c r="K59" s="99" t="s">
        <v>144</v>
      </c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</row>
    <row r="60" spans="1:33" ht="24" customHeight="1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</row>
    <row r="61" spans="1:33" ht="24" customHeight="1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4">
        <f>AG49+1</f>
        <v>6</v>
      </c>
    </row>
    <row r="62" spans="1:33" ht="24" customHeight="1" thickBot="1">
      <c r="A62" s="100" t="s">
        <v>141</v>
      </c>
      <c r="B62" s="100"/>
      <c r="C62" s="100"/>
      <c r="D62" s="100"/>
      <c r="E62" s="100"/>
      <c r="F62" s="101" t="s">
        <v>142</v>
      </c>
      <c r="G62" s="100"/>
      <c r="H62" s="100"/>
      <c r="I62" s="100"/>
      <c r="J62" s="100"/>
      <c r="K62" s="100"/>
      <c r="L62" s="100"/>
      <c r="M62" s="100"/>
      <c r="N62" s="100" t="s">
        <v>16</v>
      </c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 t="s">
        <v>16</v>
      </c>
      <c r="AF62" s="100"/>
      <c r="AG62" s="100"/>
    </row>
    <row r="63" spans="5:33" ht="24" customHeight="1">
      <c r="E63" s="186" t="str">
        <f>Pelit!A10</f>
        <v>W.O.</v>
      </c>
      <c r="F63" s="186"/>
      <c r="G63" s="186"/>
      <c r="H63" s="186"/>
      <c r="I63" s="186"/>
      <c r="J63" s="186"/>
      <c r="K63" s="186"/>
      <c r="L63" s="186"/>
      <c r="N63" s="187"/>
      <c r="O63" s="188"/>
      <c r="P63" s="188"/>
      <c r="Q63" s="189"/>
      <c r="V63" s="186" t="str">
        <f>Pelit!F10</f>
        <v>W.O.</v>
      </c>
      <c r="W63" s="186"/>
      <c r="X63" s="186"/>
      <c r="Y63" s="186"/>
      <c r="Z63" s="186"/>
      <c r="AA63" s="186"/>
      <c r="AB63" s="186"/>
      <c r="AC63" s="186"/>
      <c r="AE63" s="187"/>
      <c r="AF63" s="188"/>
      <c r="AG63" s="189"/>
    </row>
    <row r="64" spans="1:33" ht="24" customHeight="1" thickBot="1">
      <c r="A64" s="185" t="s">
        <v>145</v>
      </c>
      <c r="B64" s="185"/>
      <c r="C64" s="185"/>
      <c r="D64" s="185"/>
      <c r="E64" s="186"/>
      <c r="F64" s="186"/>
      <c r="G64" s="186"/>
      <c r="H64" s="186"/>
      <c r="I64" s="186"/>
      <c r="J64" s="186"/>
      <c r="K64" s="186"/>
      <c r="L64" s="186"/>
      <c r="N64" s="190"/>
      <c r="O64" s="191"/>
      <c r="P64" s="191"/>
      <c r="Q64" s="192"/>
      <c r="R64" s="185" t="s">
        <v>146</v>
      </c>
      <c r="S64" s="185"/>
      <c r="T64" s="185"/>
      <c r="U64" s="185"/>
      <c r="V64" s="186"/>
      <c r="W64" s="186"/>
      <c r="X64" s="186"/>
      <c r="Y64" s="186"/>
      <c r="Z64" s="186"/>
      <c r="AA64" s="186"/>
      <c r="AB64" s="186"/>
      <c r="AC64" s="186"/>
      <c r="AD64" s="98"/>
      <c r="AE64" s="190"/>
      <c r="AF64" s="191"/>
      <c r="AG64" s="192"/>
    </row>
    <row r="65" ht="24" customHeight="1" thickBot="1"/>
    <row r="66" spans="1:33" ht="24" customHeight="1" thickBot="1">
      <c r="A66" s="184" t="s">
        <v>117</v>
      </c>
      <c r="B66" s="184"/>
      <c r="C66" s="184"/>
      <c r="D66" s="184" t="s">
        <v>118</v>
      </c>
      <c r="E66" s="184"/>
      <c r="F66" s="184"/>
      <c r="G66" s="184" t="s">
        <v>119</v>
      </c>
      <c r="H66" s="184"/>
      <c r="I66" s="184"/>
      <c r="J66" s="184" t="s">
        <v>120</v>
      </c>
      <c r="K66" s="184"/>
      <c r="L66" s="184"/>
      <c r="M66" s="184" t="s">
        <v>121</v>
      </c>
      <c r="N66" s="184"/>
      <c r="O66" s="184"/>
      <c r="P66" s="184" t="s">
        <v>122</v>
      </c>
      <c r="Q66" s="184"/>
      <c r="R66" s="184"/>
      <c r="S66" s="184" t="s">
        <v>123</v>
      </c>
      <c r="T66" s="184"/>
      <c r="U66" s="184"/>
      <c r="V66" s="184" t="s">
        <v>124</v>
      </c>
      <c r="W66" s="184"/>
      <c r="X66" s="184"/>
      <c r="Y66" s="184" t="s">
        <v>125</v>
      </c>
      <c r="Z66" s="184"/>
      <c r="AA66" s="184"/>
      <c r="AB66" s="184" t="s">
        <v>126</v>
      </c>
      <c r="AC66" s="184"/>
      <c r="AD66" s="184"/>
      <c r="AE66" s="184" t="s">
        <v>127</v>
      </c>
      <c r="AF66" s="184"/>
      <c r="AG66" s="184"/>
    </row>
    <row r="67" spans="1:33" ht="24" customHeight="1">
      <c r="A67" s="182"/>
      <c r="B67" s="175" t="s">
        <v>18</v>
      </c>
      <c r="C67" s="177"/>
      <c r="D67" s="173"/>
      <c r="E67" s="180" t="s">
        <v>18</v>
      </c>
      <c r="F67" s="177"/>
      <c r="G67" s="173"/>
      <c r="H67" s="175" t="s">
        <v>18</v>
      </c>
      <c r="I67" s="177"/>
      <c r="J67" s="173"/>
      <c r="K67" s="175" t="s">
        <v>18</v>
      </c>
      <c r="L67" s="177"/>
      <c r="M67" s="173"/>
      <c r="N67" s="175" t="s">
        <v>18</v>
      </c>
      <c r="O67" s="177"/>
      <c r="P67" s="182"/>
      <c r="Q67" s="175" t="s">
        <v>18</v>
      </c>
      <c r="R67" s="177"/>
      <c r="S67" s="173"/>
      <c r="T67" s="180" t="s">
        <v>18</v>
      </c>
      <c r="U67" s="177"/>
      <c r="V67" s="173"/>
      <c r="W67" s="175" t="s">
        <v>18</v>
      </c>
      <c r="X67" s="177"/>
      <c r="Y67" s="173"/>
      <c r="Z67" s="175" t="s">
        <v>18</v>
      </c>
      <c r="AA67" s="177"/>
      <c r="AB67" s="173"/>
      <c r="AC67" s="175" t="s">
        <v>18</v>
      </c>
      <c r="AD67" s="177"/>
      <c r="AE67" s="173"/>
      <c r="AF67" s="175" t="s">
        <v>18</v>
      </c>
      <c r="AG67" s="177"/>
    </row>
    <row r="68" spans="1:33" ht="24" customHeight="1" thickBot="1">
      <c r="A68" s="183"/>
      <c r="B68" s="176"/>
      <c r="C68" s="178"/>
      <c r="D68" s="174"/>
      <c r="E68" s="181"/>
      <c r="F68" s="178"/>
      <c r="G68" s="174"/>
      <c r="H68" s="176"/>
      <c r="I68" s="178"/>
      <c r="J68" s="174"/>
      <c r="K68" s="176"/>
      <c r="L68" s="178"/>
      <c r="M68" s="174"/>
      <c r="N68" s="176"/>
      <c r="O68" s="178"/>
      <c r="P68" s="183"/>
      <c r="Q68" s="176"/>
      <c r="R68" s="178"/>
      <c r="S68" s="174"/>
      <c r="T68" s="181"/>
      <c r="U68" s="178"/>
      <c r="V68" s="174"/>
      <c r="W68" s="176"/>
      <c r="X68" s="178"/>
      <c r="Y68" s="174"/>
      <c r="Z68" s="176"/>
      <c r="AA68" s="178"/>
      <c r="AB68" s="174"/>
      <c r="AC68" s="176"/>
      <c r="AD68" s="178"/>
      <c r="AE68" s="174"/>
      <c r="AF68" s="176"/>
      <c r="AG68" s="178"/>
    </row>
    <row r="69" ht="24" customHeight="1"/>
    <row r="70" spans="11:18" ht="24" customHeight="1">
      <c r="K70" s="179" t="s">
        <v>147</v>
      </c>
      <c r="L70" s="179"/>
      <c r="M70" s="179"/>
      <c r="N70" s="179"/>
      <c r="O70" s="179"/>
      <c r="P70" s="179"/>
      <c r="Q70" s="179"/>
      <c r="R70" s="179"/>
    </row>
    <row r="71" spans="1:33" ht="24" customHeight="1">
      <c r="A71" s="98"/>
      <c r="B71" s="98"/>
      <c r="C71" s="98"/>
      <c r="D71" s="98"/>
      <c r="E71" s="98"/>
      <c r="F71" s="98"/>
      <c r="G71" s="98"/>
      <c r="H71" s="98"/>
      <c r="I71" s="98"/>
      <c r="J71" s="105" t="s">
        <v>143</v>
      </c>
      <c r="K71" s="179"/>
      <c r="L71" s="179"/>
      <c r="M71" s="179"/>
      <c r="N71" s="179"/>
      <c r="O71" s="179"/>
      <c r="P71" s="179"/>
      <c r="Q71" s="179"/>
      <c r="R71" s="179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</row>
    <row r="72" ht="24" customHeight="1">
      <c r="A72" s="98"/>
    </row>
    <row r="73" ht="24" customHeight="1">
      <c r="AG73" s="104">
        <f>AG61+1</f>
        <v>7</v>
      </c>
    </row>
    <row r="74" spans="1:33" ht="24" customHeight="1" thickBot="1">
      <c r="A74" s="100" t="s">
        <v>141</v>
      </c>
      <c r="B74" s="100"/>
      <c r="C74" s="100"/>
      <c r="D74" s="100"/>
      <c r="E74" s="100"/>
      <c r="F74" s="101" t="s">
        <v>142</v>
      </c>
      <c r="G74" s="100"/>
      <c r="H74" s="100"/>
      <c r="I74" s="100"/>
      <c r="J74" s="100"/>
      <c r="K74" s="100"/>
      <c r="L74" s="100"/>
      <c r="M74" s="100"/>
      <c r="N74" s="100" t="s">
        <v>16</v>
      </c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 t="s">
        <v>16</v>
      </c>
      <c r="AF74" s="100"/>
      <c r="AG74" s="100"/>
    </row>
    <row r="75" spans="5:33" ht="24" customHeight="1">
      <c r="E75" s="186" t="str">
        <f>Pelit!A11</f>
        <v>W.O.</v>
      </c>
      <c r="F75" s="186"/>
      <c r="G75" s="186"/>
      <c r="H75" s="186"/>
      <c r="I75" s="186"/>
      <c r="J75" s="186"/>
      <c r="K75" s="186"/>
      <c r="L75" s="186"/>
      <c r="N75" s="187"/>
      <c r="O75" s="188"/>
      <c r="P75" s="188"/>
      <c r="Q75" s="189"/>
      <c r="V75" s="186" t="str">
        <f>Pelit!F11</f>
        <v>W.O.</v>
      </c>
      <c r="W75" s="186"/>
      <c r="X75" s="186"/>
      <c r="Y75" s="186"/>
      <c r="Z75" s="186"/>
      <c r="AA75" s="186"/>
      <c r="AB75" s="186"/>
      <c r="AC75" s="186"/>
      <c r="AE75" s="187"/>
      <c r="AF75" s="188"/>
      <c r="AG75" s="189"/>
    </row>
    <row r="76" spans="1:33" ht="24" customHeight="1" thickBot="1">
      <c r="A76" s="185" t="s">
        <v>145</v>
      </c>
      <c r="B76" s="185"/>
      <c r="C76" s="185"/>
      <c r="D76" s="185"/>
      <c r="E76" s="186"/>
      <c r="F76" s="186"/>
      <c r="G76" s="186"/>
      <c r="H76" s="186"/>
      <c r="I76" s="186"/>
      <c r="J76" s="186"/>
      <c r="K76" s="186"/>
      <c r="L76" s="186"/>
      <c r="N76" s="190"/>
      <c r="O76" s="191"/>
      <c r="P76" s="191"/>
      <c r="Q76" s="192"/>
      <c r="R76" s="185" t="s">
        <v>146</v>
      </c>
      <c r="S76" s="185"/>
      <c r="T76" s="185"/>
      <c r="U76" s="185"/>
      <c r="V76" s="186"/>
      <c r="W76" s="186"/>
      <c r="X76" s="186"/>
      <c r="Y76" s="186"/>
      <c r="Z76" s="186"/>
      <c r="AA76" s="186"/>
      <c r="AB76" s="186"/>
      <c r="AC76" s="186"/>
      <c r="AD76" s="98"/>
      <c r="AE76" s="190"/>
      <c r="AF76" s="191"/>
      <c r="AG76" s="192"/>
    </row>
    <row r="77" ht="24" customHeight="1" thickBot="1"/>
    <row r="78" spans="1:33" ht="24" customHeight="1" thickBot="1">
      <c r="A78" s="184" t="s">
        <v>117</v>
      </c>
      <c r="B78" s="184"/>
      <c r="C78" s="184"/>
      <c r="D78" s="184" t="s">
        <v>118</v>
      </c>
      <c r="E78" s="184"/>
      <c r="F78" s="184"/>
      <c r="G78" s="184" t="s">
        <v>119</v>
      </c>
      <c r="H78" s="184"/>
      <c r="I78" s="184"/>
      <c r="J78" s="184" t="s">
        <v>120</v>
      </c>
      <c r="K78" s="184"/>
      <c r="L78" s="184"/>
      <c r="M78" s="184" t="s">
        <v>121</v>
      </c>
      <c r="N78" s="184"/>
      <c r="O78" s="184"/>
      <c r="P78" s="184" t="s">
        <v>122</v>
      </c>
      <c r="Q78" s="184"/>
      <c r="R78" s="184"/>
      <c r="S78" s="184" t="s">
        <v>123</v>
      </c>
      <c r="T78" s="184"/>
      <c r="U78" s="184"/>
      <c r="V78" s="184" t="s">
        <v>124</v>
      </c>
      <c r="W78" s="184"/>
      <c r="X78" s="184"/>
      <c r="Y78" s="184" t="s">
        <v>125</v>
      </c>
      <c r="Z78" s="184"/>
      <c r="AA78" s="184"/>
      <c r="AB78" s="184" t="s">
        <v>126</v>
      </c>
      <c r="AC78" s="184"/>
      <c r="AD78" s="184"/>
      <c r="AE78" s="184" t="s">
        <v>127</v>
      </c>
      <c r="AF78" s="184"/>
      <c r="AG78" s="184"/>
    </row>
    <row r="79" spans="1:33" ht="24" customHeight="1">
      <c r="A79" s="182"/>
      <c r="B79" s="175" t="s">
        <v>18</v>
      </c>
      <c r="C79" s="177"/>
      <c r="D79" s="173"/>
      <c r="E79" s="180" t="s">
        <v>18</v>
      </c>
      <c r="F79" s="177"/>
      <c r="G79" s="173"/>
      <c r="H79" s="175" t="s">
        <v>18</v>
      </c>
      <c r="I79" s="177"/>
      <c r="J79" s="173"/>
      <c r="K79" s="175" t="s">
        <v>18</v>
      </c>
      <c r="L79" s="177"/>
      <c r="M79" s="173"/>
      <c r="N79" s="175" t="s">
        <v>18</v>
      </c>
      <c r="O79" s="177"/>
      <c r="P79" s="182"/>
      <c r="Q79" s="175" t="s">
        <v>18</v>
      </c>
      <c r="R79" s="177"/>
      <c r="S79" s="173"/>
      <c r="T79" s="180" t="s">
        <v>18</v>
      </c>
      <c r="U79" s="177"/>
      <c r="V79" s="173"/>
      <c r="W79" s="175" t="s">
        <v>18</v>
      </c>
      <c r="X79" s="177"/>
      <c r="Y79" s="173"/>
      <c r="Z79" s="175" t="s">
        <v>18</v>
      </c>
      <c r="AA79" s="177"/>
      <c r="AB79" s="173"/>
      <c r="AC79" s="175" t="s">
        <v>18</v>
      </c>
      <c r="AD79" s="177"/>
      <c r="AE79" s="173"/>
      <c r="AF79" s="175" t="s">
        <v>18</v>
      </c>
      <c r="AG79" s="177"/>
    </row>
    <row r="80" spans="1:33" ht="24" customHeight="1" thickBot="1">
      <c r="A80" s="183"/>
      <c r="B80" s="176"/>
      <c r="C80" s="178"/>
      <c r="D80" s="174"/>
      <c r="E80" s="181"/>
      <c r="F80" s="178"/>
      <c r="G80" s="174"/>
      <c r="H80" s="176"/>
      <c r="I80" s="178"/>
      <c r="J80" s="174"/>
      <c r="K80" s="176"/>
      <c r="L80" s="178"/>
      <c r="M80" s="174"/>
      <c r="N80" s="176"/>
      <c r="O80" s="178"/>
      <c r="P80" s="183"/>
      <c r="Q80" s="176"/>
      <c r="R80" s="178"/>
      <c r="S80" s="174"/>
      <c r="T80" s="181"/>
      <c r="U80" s="178"/>
      <c r="V80" s="174"/>
      <c r="W80" s="176"/>
      <c r="X80" s="178"/>
      <c r="Y80" s="174"/>
      <c r="Z80" s="176"/>
      <c r="AA80" s="178"/>
      <c r="AB80" s="174"/>
      <c r="AC80" s="176"/>
      <c r="AD80" s="178"/>
      <c r="AE80" s="174"/>
      <c r="AF80" s="176"/>
      <c r="AG80" s="178"/>
    </row>
    <row r="81" spans="1:33" ht="24" customHeight="1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</row>
    <row r="82" spans="1:33" ht="24" customHeight="1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79" t="s">
        <v>147</v>
      </c>
      <c r="L82" s="179"/>
      <c r="M82" s="179"/>
      <c r="N82" s="179"/>
      <c r="O82" s="179"/>
      <c r="P82" s="179"/>
      <c r="Q82" s="179"/>
      <c r="R82" s="179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</row>
    <row r="83" spans="1:33" ht="24" customHeight="1">
      <c r="A83" s="98"/>
      <c r="B83" s="102"/>
      <c r="C83" s="102"/>
      <c r="D83" s="102"/>
      <c r="E83" s="102"/>
      <c r="F83" s="102"/>
      <c r="G83" s="102"/>
      <c r="H83" s="102"/>
      <c r="I83" s="102"/>
      <c r="J83" s="105" t="s">
        <v>143</v>
      </c>
      <c r="K83" s="179"/>
      <c r="L83" s="179"/>
      <c r="M83" s="179"/>
      <c r="N83" s="179"/>
      <c r="O83" s="179"/>
      <c r="P83" s="179"/>
      <c r="Q83" s="179"/>
      <c r="R83" s="179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</row>
    <row r="84" spans="1:33" ht="24" customHeight="1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</row>
    <row r="85" spans="1:33" ht="24" customHeight="1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4">
        <f>AG73+1</f>
        <v>8</v>
      </c>
    </row>
    <row r="86" spans="1:33" ht="24" customHeight="1" thickBot="1">
      <c r="A86" s="100" t="s">
        <v>141</v>
      </c>
      <c r="B86" s="100"/>
      <c r="C86" s="100"/>
      <c r="D86" s="100"/>
      <c r="E86" s="100"/>
      <c r="F86" s="101" t="s">
        <v>142</v>
      </c>
      <c r="G86" s="100"/>
      <c r="H86" s="100"/>
      <c r="I86" s="100"/>
      <c r="J86" s="100"/>
      <c r="K86" s="100"/>
      <c r="L86" s="100"/>
      <c r="M86" s="100"/>
      <c r="N86" s="100" t="s">
        <v>16</v>
      </c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 t="s">
        <v>16</v>
      </c>
      <c r="AF86" s="100"/>
      <c r="AG86" s="100"/>
    </row>
    <row r="87" spans="5:33" ht="24" customHeight="1">
      <c r="E87" s="186" t="str">
        <f>Pelit!A12</f>
        <v>W.O.</v>
      </c>
      <c r="F87" s="186"/>
      <c r="G87" s="186"/>
      <c r="H87" s="186"/>
      <c r="I87" s="186"/>
      <c r="J87" s="186"/>
      <c r="K87" s="186"/>
      <c r="L87" s="186"/>
      <c r="N87" s="187"/>
      <c r="O87" s="188"/>
      <c r="P87" s="188"/>
      <c r="Q87" s="189"/>
      <c r="V87" s="186" t="str">
        <f>Pelit!F12</f>
        <v>W.O.</v>
      </c>
      <c r="W87" s="186"/>
      <c r="X87" s="186"/>
      <c r="Y87" s="186"/>
      <c r="Z87" s="186"/>
      <c r="AA87" s="186"/>
      <c r="AB87" s="186"/>
      <c r="AC87" s="186"/>
      <c r="AE87" s="187"/>
      <c r="AF87" s="188"/>
      <c r="AG87" s="189"/>
    </row>
    <row r="88" spans="1:33" ht="24" customHeight="1" thickBot="1">
      <c r="A88" s="185" t="s">
        <v>145</v>
      </c>
      <c r="B88" s="185"/>
      <c r="C88" s="185"/>
      <c r="D88" s="185"/>
      <c r="E88" s="186"/>
      <c r="F88" s="186"/>
      <c r="G88" s="186"/>
      <c r="H88" s="186"/>
      <c r="I88" s="186"/>
      <c r="J88" s="186"/>
      <c r="K88" s="186"/>
      <c r="L88" s="186"/>
      <c r="N88" s="190"/>
      <c r="O88" s="191"/>
      <c r="P88" s="191"/>
      <c r="Q88" s="192"/>
      <c r="R88" s="185" t="s">
        <v>146</v>
      </c>
      <c r="S88" s="185"/>
      <c r="T88" s="185"/>
      <c r="U88" s="185"/>
      <c r="V88" s="186"/>
      <c r="W88" s="186"/>
      <c r="X88" s="186"/>
      <c r="Y88" s="186"/>
      <c r="Z88" s="186"/>
      <c r="AA88" s="186"/>
      <c r="AB88" s="186"/>
      <c r="AC88" s="186"/>
      <c r="AD88" s="98"/>
      <c r="AE88" s="190"/>
      <c r="AF88" s="191"/>
      <c r="AG88" s="192"/>
    </row>
    <row r="89" ht="24" customHeight="1" thickBot="1"/>
    <row r="90" spans="1:33" ht="24" customHeight="1" thickBot="1">
      <c r="A90" s="184" t="s">
        <v>117</v>
      </c>
      <c r="B90" s="184"/>
      <c r="C90" s="184"/>
      <c r="D90" s="184" t="s">
        <v>118</v>
      </c>
      <c r="E90" s="184"/>
      <c r="F90" s="184"/>
      <c r="G90" s="184" t="s">
        <v>119</v>
      </c>
      <c r="H90" s="184"/>
      <c r="I90" s="184"/>
      <c r="J90" s="184" t="s">
        <v>120</v>
      </c>
      <c r="K90" s="184"/>
      <c r="L90" s="184"/>
      <c r="M90" s="184" t="s">
        <v>121</v>
      </c>
      <c r="N90" s="184"/>
      <c r="O90" s="184"/>
      <c r="P90" s="184" t="s">
        <v>122</v>
      </c>
      <c r="Q90" s="184"/>
      <c r="R90" s="184"/>
      <c r="S90" s="184" t="s">
        <v>123</v>
      </c>
      <c r="T90" s="184"/>
      <c r="U90" s="184"/>
      <c r="V90" s="184" t="s">
        <v>124</v>
      </c>
      <c r="W90" s="184"/>
      <c r="X90" s="184"/>
      <c r="Y90" s="184" t="s">
        <v>125</v>
      </c>
      <c r="Z90" s="184"/>
      <c r="AA90" s="184"/>
      <c r="AB90" s="184" t="s">
        <v>126</v>
      </c>
      <c r="AC90" s="184"/>
      <c r="AD90" s="184"/>
      <c r="AE90" s="184" t="s">
        <v>127</v>
      </c>
      <c r="AF90" s="184"/>
      <c r="AG90" s="184"/>
    </row>
    <row r="91" spans="1:33" ht="24" customHeight="1">
      <c r="A91" s="182"/>
      <c r="B91" s="175" t="s">
        <v>18</v>
      </c>
      <c r="C91" s="177"/>
      <c r="D91" s="173"/>
      <c r="E91" s="180" t="s">
        <v>18</v>
      </c>
      <c r="F91" s="177"/>
      <c r="G91" s="173"/>
      <c r="H91" s="175" t="s">
        <v>18</v>
      </c>
      <c r="I91" s="177"/>
      <c r="J91" s="173"/>
      <c r="K91" s="175" t="s">
        <v>18</v>
      </c>
      <c r="L91" s="177"/>
      <c r="M91" s="173"/>
      <c r="N91" s="175" t="s">
        <v>18</v>
      </c>
      <c r="O91" s="177"/>
      <c r="P91" s="182"/>
      <c r="Q91" s="175" t="s">
        <v>18</v>
      </c>
      <c r="R91" s="177"/>
      <c r="S91" s="173"/>
      <c r="T91" s="180" t="s">
        <v>18</v>
      </c>
      <c r="U91" s="177"/>
      <c r="V91" s="173"/>
      <c r="W91" s="175" t="s">
        <v>18</v>
      </c>
      <c r="X91" s="177"/>
      <c r="Y91" s="173"/>
      <c r="Z91" s="175" t="s">
        <v>18</v>
      </c>
      <c r="AA91" s="177"/>
      <c r="AB91" s="173"/>
      <c r="AC91" s="175" t="s">
        <v>18</v>
      </c>
      <c r="AD91" s="177"/>
      <c r="AE91" s="173"/>
      <c r="AF91" s="175" t="s">
        <v>18</v>
      </c>
      <c r="AG91" s="177"/>
    </row>
    <row r="92" spans="1:33" ht="24" customHeight="1" thickBot="1">
      <c r="A92" s="183"/>
      <c r="B92" s="176"/>
      <c r="C92" s="178"/>
      <c r="D92" s="174"/>
      <c r="E92" s="181"/>
      <c r="F92" s="178"/>
      <c r="G92" s="174"/>
      <c r="H92" s="176"/>
      <c r="I92" s="178"/>
      <c r="J92" s="174"/>
      <c r="K92" s="176"/>
      <c r="L92" s="178"/>
      <c r="M92" s="174"/>
      <c r="N92" s="176"/>
      <c r="O92" s="178"/>
      <c r="P92" s="183"/>
      <c r="Q92" s="176"/>
      <c r="R92" s="178"/>
      <c r="S92" s="174"/>
      <c r="T92" s="181"/>
      <c r="U92" s="178"/>
      <c r="V92" s="174"/>
      <c r="W92" s="176"/>
      <c r="X92" s="178"/>
      <c r="Y92" s="174"/>
      <c r="Z92" s="176"/>
      <c r="AA92" s="178"/>
      <c r="AB92" s="174"/>
      <c r="AC92" s="176"/>
      <c r="AD92" s="178"/>
      <c r="AE92" s="174"/>
      <c r="AF92" s="176"/>
      <c r="AG92" s="178"/>
    </row>
    <row r="93" ht="24" customHeight="1"/>
    <row r="94" spans="11:18" ht="24" customHeight="1">
      <c r="K94" s="179" t="s">
        <v>147</v>
      </c>
      <c r="L94" s="179"/>
      <c r="M94" s="179"/>
      <c r="N94" s="179"/>
      <c r="O94" s="179"/>
      <c r="P94" s="179"/>
      <c r="Q94" s="179"/>
      <c r="R94" s="179"/>
    </row>
    <row r="95" spans="1:33" ht="24" customHeight="1">
      <c r="A95" s="98"/>
      <c r="B95" s="98"/>
      <c r="C95" s="98"/>
      <c r="D95" s="98"/>
      <c r="E95" s="98"/>
      <c r="F95" s="98"/>
      <c r="G95" s="98"/>
      <c r="H95" s="98"/>
      <c r="I95" s="98"/>
      <c r="J95" s="105" t="s">
        <v>143</v>
      </c>
      <c r="K95" s="179"/>
      <c r="L95" s="179"/>
      <c r="M95" s="179"/>
      <c r="N95" s="179"/>
      <c r="O95" s="179"/>
      <c r="P95" s="179"/>
      <c r="Q95" s="179"/>
      <c r="R95" s="179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</row>
    <row r="96" ht="24" customHeight="1">
      <c r="A96" s="98"/>
    </row>
    <row r="97" ht="24" customHeight="1">
      <c r="AG97" s="104">
        <f>AG85+1</f>
        <v>9</v>
      </c>
    </row>
    <row r="98" spans="1:33" ht="24" customHeight="1" thickBot="1">
      <c r="A98" s="100" t="s">
        <v>141</v>
      </c>
      <c r="B98" s="100"/>
      <c r="C98" s="100"/>
      <c r="D98" s="100"/>
      <c r="E98" s="100"/>
      <c r="F98" s="101" t="s">
        <v>142</v>
      </c>
      <c r="G98" s="100"/>
      <c r="H98" s="100"/>
      <c r="I98" s="100"/>
      <c r="J98" s="100"/>
      <c r="K98" s="100"/>
      <c r="L98" s="100"/>
      <c r="M98" s="100"/>
      <c r="N98" s="100" t="s">
        <v>16</v>
      </c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 t="s">
        <v>16</v>
      </c>
      <c r="AF98" s="100"/>
      <c r="AG98" s="100"/>
    </row>
    <row r="99" spans="5:33" ht="24" customHeight="1">
      <c r="E99" s="186" t="str">
        <f>Pelit!A13</f>
        <v>W.O.</v>
      </c>
      <c r="F99" s="186"/>
      <c r="G99" s="186"/>
      <c r="H99" s="186"/>
      <c r="I99" s="186"/>
      <c r="J99" s="186"/>
      <c r="K99" s="186"/>
      <c r="L99" s="186"/>
      <c r="N99" s="187"/>
      <c r="O99" s="188"/>
      <c r="P99" s="188"/>
      <c r="Q99" s="189"/>
      <c r="V99" s="186" t="str">
        <f>Pelit!F13</f>
        <v>W.O.</v>
      </c>
      <c r="W99" s="186"/>
      <c r="X99" s="186"/>
      <c r="Y99" s="186"/>
      <c r="Z99" s="186"/>
      <c r="AA99" s="186"/>
      <c r="AB99" s="186"/>
      <c r="AC99" s="186"/>
      <c r="AE99" s="187"/>
      <c r="AF99" s="188"/>
      <c r="AG99" s="189"/>
    </row>
    <row r="100" spans="1:33" ht="24" customHeight="1" thickBot="1">
      <c r="A100" s="185" t="s">
        <v>145</v>
      </c>
      <c r="B100" s="185"/>
      <c r="C100" s="185"/>
      <c r="D100" s="185"/>
      <c r="E100" s="186"/>
      <c r="F100" s="186"/>
      <c r="G100" s="186"/>
      <c r="H100" s="186"/>
      <c r="I100" s="186"/>
      <c r="J100" s="186"/>
      <c r="K100" s="186"/>
      <c r="L100" s="186"/>
      <c r="N100" s="190"/>
      <c r="O100" s="191"/>
      <c r="P100" s="191"/>
      <c r="Q100" s="192"/>
      <c r="R100" s="185" t="s">
        <v>146</v>
      </c>
      <c r="S100" s="185"/>
      <c r="T100" s="185"/>
      <c r="U100" s="185"/>
      <c r="V100" s="186"/>
      <c r="W100" s="186"/>
      <c r="X100" s="186"/>
      <c r="Y100" s="186"/>
      <c r="Z100" s="186"/>
      <c r="AA100" s="186"/>
      <c r="AB100" s="186"/>
      <c r="AC100" s="186"/>
      <c r="AD100" s="98"/>
      <c r="AE100" s="190"/>
      <c r="AF100" s="191"/>
      <c r="AG100" s="192"/>
    </row>
    <row r="101" ht="24" customHeight="1" thickBot="1"/>
    <row r="102" spans="1:33" ht="24" customHeight="1" thickBot="1">
      <c r="A102" s="184" t="s">
        <v>117</v>
      </c>
      <c r="B102" s="184"/>
      <c r="C102" s="184"/>
      <c r="D102" s="184" t="s">
        <v>118</v>
      </c>
      <c r="E102" s="184"/>
      <c r="F102" s="184"/>
      <c r="G102" s="184" t="s">
        <v>119</v>
      </c>
      <c r="H102" s="184"/>
      <c r="I102" s="184"/>
      <c r="J102" s="184" t="s">
        <v>120</v>
      </c>
      <c r="K102" s="184"/>
      <c r="L102" s="184"/>
      <c r="M102" s="184" t="s">
        <v>121</v>
      </c>
      <c r="N102" s="184"/>
      <c r="O102" s="184"/>
      <c r="P102" s="184" t="s">
        <v>122</v>
      </c>
      <c r="Q102" s="184"/>
      <c r="R102" s="184"/>
      <c r="S102" s="184" t="s">
        <v>123</v>
      </c>
      <c r="T102" s="184"/>
      <c r="U102" s="184"/>
      <c r="V102" s="184" t="s">
        <v>124</v>
      </c>
      <c r="W102" s="184"/>
      <c r="X102" s="184"/>
      <c r="Y102" s="184" t="s">
        <v>125</v>
      </c>
      <c r="Z102" s="184"/>
      <c r="AA102" s="184"/>
      <c r="AB102" s="184" t="s">
        <v>126</v>
      </c>
      <c r="AC102" s="184"/>
      <c r="AD102" s="184"/>
      <c r="AE102" s="184" t="s">
        <v>127</v>
      </c>
      <c r="AF102" s="184"/>
      <c r="AG102" s="184"/>
    </row>
    <row r="103" spans="1:33" ht="24" customHeight="1">
      <c r="A103" s="182"/>
      <c r="B103" s="175" t="s">
        <v>18</v>
      </c>
      <c r="C103" s="177"/>
      <c r="D103" s="173"/>
      <c r="E103" s="180" t="s">
        <v>18</v>
      </c>
      <c r="F103" s="177"/>
      <c r="G103" s="173"/>
      <c r="H103" s="175" t="s">
        <v>18</v>
      </c>
      <c r="I103" s="177"/>
      <c r="J103" s="173"/>
      <c r="K103" s="175" t="s">
        <v>18</v>
      </c>
      <c r="L103" s="177"/>
      <c r="M103" s="173"/>
      <c r="N103" s="175" t="s">
        <v>18</v>
      </c>
      <c r="O103" s="177"/>
      <c r="P103" s="182"/>
      <c r="Q103" s="175" t="s">
        <v>18</v>
      </c>
      <c r="R103" s="177"/>
      <c r="S103" s="173"/>
      <c r="T103" s="180" t="s">
        <v>18</v>
      </c>
      <c r="U103" s="177"/>
      <c r="V103" s="173"/>
      <c r="W103" s="175" t="s">
        <v>18</v>
      </c>
      <c r="X103" s="177"/>
      <c r="Y103" s="173"/>
      <c r="Z103" s="175" t="s">
        <v>18</v>
      </c>
      <c r="AA103" s="177"/>
      <c r="AB103" s="173"/>
      <c r="AC103" s="175" t="s">
        <v>18</v>
      </c>
      <c r="AD103" s="177"/>
      <c r="AE103" s="173"/>
      <c r="AF103" s="175" t="s">
        <v>18</v>
      </c>
      <c r="AG103" s="177"/>
    </row>
    <row r="104" spans="1:33" ht="24" customHeight="1" thickBot="1">
      <c r="A104" s="183"/>
      <c r="B104" s="176"/>
      <c r="C104" s="178"/>
      <c r="D104" s="174"/>
      <c r="E104" s="181"/>
      <c r="F104" s="178"/>
      <c r="G104" s="174"/>
      <c r="H104" s="176"/>
      <c r="I104" s="178"/>
      <c r="J104" s="174"/>
      <c r="K104" s="176"/>
      <c r="L104" s="178"/>
      <c r="M104" s="174"/>
      <c r="N104" s="176"/>
      <c r="O104" s="178"/>
      <c r="P104" s="183"/>
      <c r="Q104" s="176"/>
      <c r="R104" s="178"/>
      <c r="S104" s="174"/>
      <c r="T104" s="181"/>
      <c r="U104" s="178"/>
      <c r="V104" s="174"/>
      <c r="W104" s="176"/>
      <c r="X104" s="178"/>
      <c r="Y104" s="174"/>
      <c r="Z104" s="176"/>
      <c r="AA104" s="178"/>
      <c r="AB104" s="174"/>
      <c r="AC104" s="176"/>
      <c r="AD104" s="178"/>
      <c r="AE104" s="174"/>
      <c r="AF104" s="176"/>
      <c r="AG104" s="178"/>
    </row>
    <row r="105" spans="1:33" ht="24" customHeight="1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</row>
    <row r="106" spans="1:33" ht="24" customHeight="1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79" t="s">
        <v>147</v>
      </c>
      <c r="L106" s="179"/>
      <c r="M106" s="179"/>
      <c r="N106" s="179"/>
      <c r="O106" s="179"/>
      <c r="P106" s="179"/>
      <c r="Q106" s="179"/>
      <c r="R106" s="179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</row>
    <row r="107" spans="1:33" ht="24" customHeight="1">
      <c r="A107" s="98"/>
      <c r="B107" s="102"/>
      <c r="C107" s="102"/>
      <c r="D107" s="102"/>
      <c r="E107" s="102"/>
      <c r="F107" s="102"/>
      <c r="G107" s="102"/>
      <c r="H107" s="102"/>
      <c r="I107" s="102"/>
      <c r="J107" s="105" t="s">
        <v>143</v>
      </c>
      <c r="K107" s="179"/>
      <c r="L107" s="179"/>
      <c r="M107" s="179"/>
      <c r="N107" s="179"/>
      <c r="O107" s="179"/>
      <c r="P107" s="179"/>
      <c r="Q107" s="179"/>
      <c r="R107" s="179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</row>
    <row r="108" spans="1:33" ht="24" customHeight="1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</row>
    <row r="109" spans="1:33" ht="24" customHeight="1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4">
        <f>AG97+1</f>
        <v>10</v>
      </c>
    </row>
    <row r="110" spans="1:33" ht="24" customHeight="1" thickBot="1">
      <c r="A110" s="100" t="s">
        <v>141</v>
      </c>
      <c r="B110" s="100"/>
      <c r="C110" s="100"/>
      <c r="D110" s="100"/>
      <c r="E110" s="100"/>
      <c r="F110" s="101" t="s">
        <v>142</v>
      </c>
      <c r="G110" s="100"/>
      <c r="H110" s="100"/>
      <c r="I110" s="100"/>
      <c r="J110" s="100"/>
      <c r="K110" s="100"/>
      <c r="L110" s="100"/>
      <c r="M110" s="100"/>
      <c r="N110" s="100" t="s">
        <v>16</v>
      </c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 t="s">
        <v>16</v>
      </c>
      <c r="AF110" s="100"/>
      <c r="AG110" s="100"/>
    </row>
    <row r="111" spans="5:33" ht="24" customHeight="1">
      <c r="E111" s="186" t="str">
        <f>Pelit!A14</f>
        <v>W.O.</v>
      </c>
      <c r="F111" s="186"/>
      <c r="G111" s="186"/>
      <c r="H111" s="186"/>
      <c r="I111" s="186"/>
      <c r="J111" s="186"/>
      <c r="K111" s="186"/>
      <c r="L111" s="186"/>
      <c r="N111" s="187"/>
      <c r="O111" s="188"/>
      <c r="P111" s="188"/>
      <c r="Q111" s="189"/>
      <c r="V111" s="186" t="str">
        <f>Pelit!F14</f>
        <v>W.O.</v>
      </c>
      <c r="W111" s="186"/>
      <c r="X111" s="186"/>
      <c r="Y111" s="186"/>
      <c r="Z111" s="186"/>
      <c r="AA111" s="186"/>
      <c r="AB111" s="186"/>
      <c r="AC111" s="186"/>
      <c r="AE111" s="187"/>
      <c r="AF111" s="188"/>
      <c r="AG111" s="189"/>
    </row>
    <row r="112" spans="1:33" ht="24" customHeight="1" thickBot="1">
      <c r="A112" s="185" t="s">
        <v>145</v>
      </c>
      <c r="B112" s="185"/>
      <c r="C112" s="185"/>
      <c r="D112" s="185"/>
      <c r="E112" s="186"/>
      <c r="F112" s="186"/>
      <c r="G112" s="186"/>
      <c r="H112" s="186"/>
      <c r="I112" s="186"/>
      <c r="J112" s="186"/>
      <c r="K112" s="186"/>
      <c r="L112" s="186"/>
      <c r="N112" s="190"/>
      <c r="O112" s="191"/>
      <c r="P112" s="191"/>
      <c r="Q112" s="192"/>
      <c r="R112" s="185" t="s">
        <v>146</v>
      </c>
      <c r="S112" s="185"/>
      <c r="T112" s="185"/>
      <c r="U112" s="185"/>
      <c r="V112" s="186"/>
      <c r="W112" s="186"/>
      <c r="X112" s="186"/>
      <c r="Y112" s="186"/>
      <c r="Z112" s="186"/>
      <c r="AA112" s="186"/>
      <c r="AB112" s="186"/>
      <c r="AC112" s="186"/>
      <c r="AD112" s="98"/>
      <c r="AE112" s="190"/>
      <c r="AF112" s="191"/>
      <c r="AG112" s="192"/>
    </row>
    <row r="113" ht="24" customHeight="1" thickBot="1"/>
    <row r="114" spans="1:33" ht="24" customHeight="1" thickBot="1">
      <c r="A114" s="184" t="s">
        <v>117</v>
      </c>
      <c r="B114" s="184"/>
      <c r="C114" s="184"/>
      <c r="D114" s="184" t="s">
        <v>118</v>
      </c>
      <c r="E114" s="184"/>
      <c r="F114" s="184"/>
      <c r="G114" s="184" t="s">
        <v>119</v>
      </c>
      <c r="H114" s="184"/>
      <c r="I114" s="184"/>
      <c r="J114" s="184" t="s">
        <v>120</v>
      </c>
      <c r="K114" s="184"/>
      <c r="L114" s="184"/>
      <c r="M114" s="184" t="s">
        <v>121</v>
      </c>
      <c r="N114" s="184"/>
      <c r="O114" s="184"/>
      <c r="P114" s="184" t="s">
        <v>122</v>
      </c>
      <c r="Q114" s="184"/>
      <c r="R114" s="184"/>
      <c r="S114" s="184" t="s">
        <v>123</v>
      </c>
      <c r="T114" s="184"/>
      <c r="U114" s="184"/>
      <c r="V114" s="184" t="s">
        <v>124</v>
      </c>
      <c r="W114" s="184"/>
      <c r="X114" s="184"/>
      <c r="Y114" s="184" t="s">
        <v>125</v>
      </c>
      <c r="Z114" s="184"/>
      <c r="AA114" s="184"/>
      <c r="AB114" s="184" t="s">
        <v>126</v>
      </c>
      <c r="AC114" s="184"/>
      <c r="AD114" s="184"/>
      <c r="AE114" s="184" t="s">
        <v>127</v>
      </c>
      <c r="AF114" s="184"/>
      <c r="AG114" s="184"/>
    </row>
    <row r="115" spans="1:33" ht="24" customHeight="1">
      <c r="A115" s="182"/>
      <c r="B115" s="175" t="s">
        <v>18</v>
      </c>
      <c r="C115" s="177"/>
      <c r="D115" s="173"/>
      <c r="E115" s="180" t="s">
        <v>18</v>
      </c>
      <c r="F115" s="177"/>
      <c r="G115" s="173"/>
      <c r="H115" s="175" t="s">
        <v>18</v>
      </c>
      <c r="I115" s="177"/>
      <c r="J115" s="173"/>
      <c r="K115" s="175" t="s">
        <v>18</v>
      </c>
      <c r="L115" s="177"/>
      <c r="M115" s="173"/>
      <c r="N115" s="175" t="s">
        <v>18</v>
      </c>
      <c r="O115" s="177"/>
      <c r="P115" s="182"/>
      <c r="Q115" s="175" t="s">
        <v>18</v>
      </c>
      <c r="R115" s="177"/>
      <c r="S115" s="173"/>
      <c r="T115" s="180" t="s">
        <v>18</v>
      </c>
      <c r="U115" s="177"/>
      <c r="V115" s="173"/>
      <c r="W115" s="175" t="s">
        <v>18</v>
      </c>
      <c r="X115" s="177"/>
      <c r="Y115" s="173"/>
      <c r="Z115" s="175" t="s">
        <v>18</v>
      </c>
      <c r="AA115" s="177"/>
      <c r="AB115" s="173"/>
      <c r="AC115" s="175" t="s">
        <v>18</v>
      </c>
      <c r="AD115" s="177"/>
      <c r="AE115" s="173"/>
      <c r="AF115" s="175" t="s">
        <v>18</v>
      </c>
      <c r="AG115" s="177"/>
    </row>
    <row r="116" spans="1:33" ht="24" customHeight="1" thickBot="1">
      <c r="A116" s="183"/>
      <c r="B116" s="176"/>
      <c r="C116" s="178"/>
      <c r="D116" s="174"/>
      <c r="E116" s="181"/>
      <c r="F116" s="178"/>
      <c r="G116" s="174"/>
      <c r="H116" s="176"/>
      <c r="I116" s="178"/>
      <c r="J116" s="174"/>
      <c r="K116" s="176"/>
      <c r="L116" s="178"/>
      <c r="M116" s="174"/>
      <c r="N116" s="176"/>
      <c r="O116" s="178"/>
      <c r="P116" s="183"/>
      <c r="Q116" s="176"/>
      <c r="R116" s="178"/>
      <c r="S116" s="174"/>
      <c r="T116" s="181"/>
      <c r="U116" s="178"/>
      <c r="V116" s="174"/>
      <c r="W116" s="176"/>
      <c r="X116" s="178"/>
      <c r="Y116" s="174"/>
      <c r="Z116" s="176"/>
      <c r="AA116" s="178"/>
      <c r="AB116" s="174"/>
      <c r="AC116" s="176"/>
      <c r="AD116" s="178"/>
      <c r="AE116" s="174"/>
      <c r="AF116" s="176"/>
      <c r="AG116" s="178"/>
    </row>
    <row r="117" ht="24" customHeight="1"/>
    <row r="118" spans="11:18" ht="24" customHeight="1">
      <c r="K118" s="179" t="s">
        <v>147</v>
      </c>
      <c r="L118" s="179"/>
      <c r="M118" s="179"/>
      <c r="N118" s="179"/>
      <c r="O118" s="179"/>
      <c r="P118" s="179"/>
      <c r="Q118" s="179"/>
      <c r="R118" s="179"/>
    </row>
    <row r="119" spans="1:33" ht="24" customHeight="1">
      <c r="A119" s="98"/>
      <c r="B119" s="98"/>
      <c r="C119" s="98"/>
      <c r="D119" s="98"/>
      <c r="E119" s="98"/>
      <c r="F119" s="98"/>
      <c r="G119" s="98"/>
      <c r="H119" s="98"/>
      <c r="I119" s="98"/>
      <c r="J119" s="105" t="s">
        <v>143</v>
      </c>
      <c r="K119" s="179"/>
      <c r="L119" s="179"/>
      <c r="M119" s="179"/>
      <c r="N119" s="179"/>
      <c r="O119" s="179"/>
      <c r="P119" s="179"/>
      <c r="Q119" s="179"/>
      <c r="R119" s="179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</row>
    <row r="120" ht="24" customHeight="1">
      <c r="A120" s="98"/>
    </row>
    <row r="121" ht="24" customHeight="1">
      <c r="AG121" s="104">
        <f>AG109+1</f>
        <v>11</v>
      </c>
    </row>
    <row r="122" spans="1:33" ht="24" customHeight="1" thickBot="1">
      <c r="A122" s="100" t="s">
        <v>141</v>
      </c>
      <c r="B122" s="100"/>
      <c r="C122" s="100"/>
      <c r="D122" s="100"/>
      <c r="E122" s="100"/>
      <c r="F122" s="101" t="s">
        <v>142</v>
      </c>
      <c r="G122" s="100"/>
      <c r="H122" s="100"/>
      <c r="I122" s="100"/>
      <c r="J122" s="100"/>
      <c r="K122" s="100"/>
      <c r="L122" s="100"/>
      <c r="M122" s="100"/>
      <c r="N122" s="100" t="s">
        <v>16</v>
      </c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 t="s">
        <v>16</v>
      </c>
      <c r="AF122" s="100"/>
      <c r="AG122" s="100"/>
    </row>
    <row r="123" spans="5:33" ht="24" customHeight="1">
      <c r="E123" s="186" t="str">
        <f>Pelit!A15</f>
        <v>W.O.</v>
      </c>
      <c r="F123" s="186"/>
      <c r="G123" s="186"/>
      <c r="H123" s="186"/>
      <c r="I123" s="186"/>
      <c r="J123" s="186"/>
      <c r="K123" s="186"/>
      <c r="L123" s="186"/>
      <c r="N123" s="187"/>
      <c r="O123" s="188"/>
      <c r="P123" s="188"/>
      <c r="Q123" s="189"/>
      <c r="V123" s="186" t="str">
        <f>Pelit!F15</f>
        <v>W.O.</v>
      </c>
      <c r="W123" s="186"/>
      <c r="X123" s="186"/>
      <c r="Y123" s="186"/>
      <c r="Z123" s="186"/>
      <c r="AA123" s="186"/>
      <c r="AB123" s="186"/>
      <c r="AC123" s="186"/>
      <c r="AE123" s="187"/>
      <c r="AF123" s="188"/>
      <c r="AG123" s="189"/>
    </row>
    <row r="124" spans="1:33" ht="24" customHeight="1" thickBot="1">
      <c r="A124" s="185" t="s">
        <v>145</v>
      </c>
      <c r="B124" s="185"/>
      <c r="C124" s="185"/>
      <c r="D124" s="185"/>
      <c r="E124" s="186"/>
      <c r="F124" s="186"/>
      <c r="G124" s="186"/>
      <c r="H124" s="186"/>
      <c r="I124" s="186"/>
      <c r="J124" s="186"/>
      <c r="K124" s="186"/>
      <c r="L124" s="186"/>
      <c r="N124" s="190"/>
      <c r="O124" s="191"/>
      <c r="P124" s="191"/>
      <c r="Q124" s="192"/>
      <c r="R124" s="185" t="s">
        <v>146</v>
      </c>
      <c r="S124" s="185"/>
      <c r="T124" s="185"/>
      <c r="U124" s="185"/>
      <c r="V124" s="186"/>
      <c r="W124" s="186"/>
      <c r="X124" s="186"/>
      <c r="Y124" s="186"/>
      <c r="Z124" s="186"/>
      <c r="AA124" s="186"/>
      <c r="AB124" s="186"/>
      <c r="AC124" s="186"/>
      <c r="AD124" s="98"/>
      <c r="AE124" s="190"/>
      <c r="AF124" s="191"/>
      <c r="AG124" s="192"/>
    </row>
    <row r="125" ht="24" customHeight="1" thickBot="1"/>
    <row r="126" spans="1:33" ht="24" customHeight="1" thickBot="1">
      <c r="A126" s="184" t="s">
        <v>117</v>
      </c>
      <c r="B126" s="184"/>
      <c r="C126" s="184"/>
      <c r="D126" s="184" t="s">
        <v>118</v>
      </c>
      <c r="E126" s="184"/>
      <c r="F126" s="184"/>
      <c r="G126" s="184" t="s">
        <v>119</v>
      </c>
      <c r="H126" s="184"/>
      <c r="I126" s="184"/>
      <c r="J126" s="184" t="s">
        <v>120</v>
      </c>
      <c r="K126" s="184"/>
      <c r="L126" s="184"/>
      <c r="M126" s="184" t="s">
        <v>121</v>
      </c>
      <c r="N126" s="184"/>
      <c r="O126" s="184"/>
      <c r="P126" s="184" t="s">
        <v>122</v>
      </c>
      <c r="Q126" s="184"/>
      <c r="R126" s="184"/>
      <c r="S126" s="184" t="s">
        <v>123</v>
      </c>
      <c r="T126" s="184"/>
      <c r="U126" s="184"/>
      <c r="V126" s="184" t="s">
        <v>124</v>
      </c>
      <c r="W126" s="184"/>
      <c r="X126" s="184"/>
      <c r="Y126" s="184" t="s">
        <v>125</v>
      </c>
      <c r="Z126" s="184"/>
      <c r="AA126" s="184"/>
      <c r="AB126" s="184" t="s">
        <v>126</v>
      </c>
      <c r="AC126" s="184"/>
      <c r="AD126" s="184"/>
      <c r="AE126" s="184" t="s">
        <v>127</v>
      </c>
      <c r="AF126" s="184"/>
      <c r="AG126" s="184"/>
    </row>
    <row r="127" spans="1:33" ht="24" customHeight="1">
      <c r="A127" s="182"/>
      <c r="B127" s="175" t="s">
        <v>18</v>
      </c>
      <c r="C127" s="177"/>
      <c r="D127" s="173"/>
      <c r="E127" s="180" t="s">
        <v>18</v>
      </c>
      <c r="F127" s="177"/>
      <c r="G127" s="173"/>
      <c r="H127" s="175" t="s">
        <v>18</v>
      </c>
      <c r="I127" s="177"/>
      <c r="J127" s="173"/>
      <c r="K127" s="175" t="s">
        <v>18</v>
      </c>
      <c r="L127" s="177"/>
      <c r="M127" s="173"/>
      <c r="N127" s="175" t="s">
        <v>18</v>
      </c>
      <c r="O127" s="177"/>
      <c r="P127" s="182"/>
      <c r="Q127" s="175" t="s">
        <v>18</v>
      </c>
      <c r="R127" s="177"/>
      <c r="S127" s="173"/>
      <c r="T127" s="180" t="s">
        <v>18</v>
      </c>
      <c r="U127" s="177"/>
      <c r="V127" s="173"/>
      <c r="W127" s="175" t="s">
        <v>18</v>
      </c>
      <c r="X127" s="177"/>
      <c r="Y127" s="173"/>
      <c r="Z127" s="175" t="s">
        <v>18</v>
      </c>
      <c r="AA127" s="177"/>
      <c r="AB127" s="173"/>
      <c r="AC127" s="175" t="s">
        <v>18</v>
      </c>
      <c r="AD127" s="177"/>
      <c r="AE127" s="173"/>
      <c r="AF127" s="175" t="s">
        <v>18</v>
      </c>
      <c r="AG127" s="177"/>
    </row>
    <row r="128" spans="1:33" ht="24" customHeight="1" thickBot="1">
      <c r="A128" s="183"/>
      <c r="B128" s="176"/>
      <c r="C128" s="178"/>
      <c r="D128" s="174"/>
      <c r="E128" s="181"/>
      <c r="F128" s="178"/>
      <c r="G128" s="174"/>
      <c r="H128" s="176"/>
      <c r="I128" s="178"/>
      <c r="J128" s="174"/>
      <c r="K128" s="176"/>
      <c r="L128" s="178"/>
      <c r="M128" s="174"/>
      <c r="N128" s="176"/>
      <c r="O128" s="178"/>
      <c r="P128" s="183"/>
      <c r="Q128" s="176"/>
      <c r="R128" s="178"/>
      <c r="S128" s="174"/>
      <c r="T128" s="181"/>
      <c r="U128" s="178"/>
      <c r="V128" s="174"/>
      <c r="W128" s="176"/>
      <c r="X128" s="178"/>
      <c r="Y128" s="174"/>
      <c r="Z128" s="176"/>
      <c r="AA128" s="178"/>
      <c r="AB128" s="174"/>
      <c r="AC128" s="176"/>
      <c r="AD128" s="178"/>
      <c r="AE128" s="174"/>
      <c r="AF128" s="176"/>
      <c r="AG128" s="178"/>
    </row>
    <row r="129" spans="1:33" ht="24" customHeight="1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</row>
    <row r="130" spans="1:33" ht="24" customHeight="1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79" t="s">
        <v>147</v>
      </c>
      <c r="L130" s="179"/>
      <c r="M130" s="179"/>
      <c r="N130" s="179"/>
      <c r="O130" s="179"/>
      <c r="P130" s="179"/>
      <c r="Q130" s="179"/>
      <c r="R130" s="179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</row>
    <row r="131" spans="1:33" ht="24" customHeight="1">
      <c r="A131" s="98"/>
      <c r="B131" s="102"/>
      <c r="C131" s="102"/>
      <c r="D131" s="102"/>
      <c r="E131" s="102"/>
      <c r="F131" s="102"/>
      <c r="G131" s="102"/>
      <c r="H131" s="102"/>
      <c r="I131" s="102"/>
      <c r="J131" s="105" t="s">
        <v>143</v>
      </c>
      <c r="K131" s="179"/>
      <c r="L131" s="179"/>
      <c r="M131" s="179"/>
      <c r="N131" s="179"/>
      <c r="O131" s="179"/>
      <c r="P131" s="179"/>
      <c r="Q131" s="179"/>
      <c r="R131" s="179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</row>
    <row r="132" spans="1:33" ht="24" customHeight="1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</row>
    <row r="133" spans="1:33" ht="24" customHeight="1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4">
        <f>AG121+1</f>
        <v>12</v>
      </c>
    </row>
    <row r="134" spans="1:33" ht="24" customHeight="1" thickBot="1">
      <c r="A134" s="100" t="s">
        <v>141</v>
      </c>
      <c r="B134" s="100"/>
      <c r="C134" s="100"/>
      <c r="D134" s="100"/>
      <c r="E134" s="100"/>
      <c r="F134" s="101" t="s">
        <v>142</v>
      </c>
      <c r="G134" s="100"/>
      <c r="H134" s="100"/>
      <c r="I134" s="100"/>
      <c r="J134" s="100"/>
      <c r="K134" s="100"/>
      <c r="L134" s="100"/>
      <c r="M134" s="100"/>
      <c r="N134" s="100" t="s">
        <v>16</v>
      </c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 t="s">
        <v>16</v>
      </c>
      <c r="AF134" s="100"/>
      <c r="AG134" s="100"/>
    </row>
    <row r="135" spans="5:33" ht="24" customHeight="1">
      <c r="E135" s="186" t="str">
        <f>Pelit!A16</f>
        <v>W.O.</v>
      </c>
      <c r="F135" s="186"/>
      <c r="G135" s="186"/>
      <c r="H135" s="186"/>
      <c r="I135" s="186"/>
      <c r="J135" s="186"/>
      <c r="K135" s="186"/>
      <c r="L135" s="186"/>
      <c r="N135" s="187"/>
      <c r="O135" s="188"/>
      <c r="P135" s="188"/>
      <c r="Q135" s="189"/>
      <c r="V135" s="186" t="str">
        <f>Pelit!F16</f>
        <v>W.O.</v>
      </c>
      <c r="W135" s="186"/>
      <c r="X135" s="186"/>
      <c r="Y135" s="186"/>
      <c r="Z135" s="186"/>
      <c r="AA135" s="186"/>
      <c r="AB135" s="186"/>
      <c r="AC135" s="186"/>
      <c r="AE135" s="187"/>
      <c r="AF135" s="188"/>
      <c r="AG135" s="189"/>
    </row>
    <row r="136" spans="1:33" ht="24" customHeight="1" thickBot="1">
      <c r="A136" s="185" t="s">
        <v>145</v>
      </c>
      <c r="B136" s="185"/>
      <c r="C136" s="185"/>
      <c r="D136" s="185"/>
      <c r="E136" s="186"/>
      <c r="F136" s="186"/>
      <c r="G136" s="186"/>
      <c r="H136" s="186"/>
      <c r="I136" s="186"/>
      <c r="J136" s="186"/>
      <c r="K136" s="186"/>
      <c r="L136" s="186"/>
      <c r="N136" s="190"/>
      <c r="O136" s="191"/>
      <c r="P136" s="191"/>
      <c r="Q136" s="192"/>
      <c r="R136" s="185" t="s">
        <v>146</v>
      </c>
      <c r="S136" s="185"/>
      <c r="T136" s="185"/>
      <c r="U136" s="185"/>
      <c r="V136" s="186"/>
      <c r="W136" s="186"/>
      <c r="X136" s="186"/>
      <c r="Y136" s="186"/>
      <c r="Z136" s="186"/>
      <c r="AA136" s="186"/>
      <c r="AB136" s="186"/>
      <c r="AC136" s="186"/>
      <c r="AD136" s="98"/>
      <c r="AE136" s="190"/>
      <c r="AF136" s="191"/>
      <c r="AG136" s="192"/>
    </row>
    <row r="137" ht="24" customHeight="1" thickBot="1"/>
    <row r="138" spans="1:33" ht="24" customHeight="1" thickBot="1">
      <c r="A138" s="184" t="s">
        <v>117</v>
      </c>
      <c r="B138" s="184"/>
      <c r="C138" s="184"/>
      <c r="D138" s="184" t="s">
        <v>118</v>
      </c>
      <c r="E138" s="184"/>
      <c r="F138" s="184"/>
      <c r="G138" s="184" t="s">
        <v>119</v>
      </c>
      <c r="H138" s="184"/>
      <c r="I138" s="184"/>
      <c r="J138" s="184" t="s">
        <v>120</v>
      </c>
      <c r="K138" s="184"/>
      <c r="L138" s="184"/>
      <c r="M138" s="184" t="s">
        <v>121</v>
      </c>
      <c r="N138" s="184"/>
      <c r="O138" s="184"/>
      <c r="P138" s="184" t="s">
        <v>122</v>
      </c>
      <c r="Q138" s="184"/>
      <c r="R138" s="184"/>
      <c r="S138" s="184" t="s">
        <v>123</v>
      </c>
      <c r="T138" s="184"/>
      <c r="U138" s="184"/>
      <c r="V138" s="184" t="s">
        <v>124</v>
      </c>
      <c r="W138" s="184"/>
      <c r="X138" s="184"/>
      <c r="Y138" s="184" t="s">
        <v>125</v>
      </c>
      <c r="Z138" s="184"/>
      <c r="AA138" s="184"/>
      <c r="AB138" s="184" t="s">
        <v>126</v>
      </c>
      <c r="AC138" s="184"/>
      <c r="AD138" s="184"/>
      <c r="AE138" s="184" t="s">
        <v>127</v>
      </c>
      <c r="AF138" s="184"/>
      <c r="AG138" s="184"/>
    </row>
    <row r="139" spans="1:33" ht="24" customHeight="1">
      <c r="A139" s="182"/>
      <c r="B139" s="175" t="s">
        <v>18</v>
      </c>
      <c r="C139" s="177"/>
      <c r="D139" s="173"/>
      <c r="E139" s="180" t="s">
        <v>18</v>
      </c>
      <c r="F139" s="177"/>
      <c r="G139" s="173"/>
      <c r="H139" s="175" t="s">
        <v>18</v>
      </c>
      <c r="I139" s="177"/>
      <c r="J139" s="173"/>
      <c r="K139" s="175" t="s">
        <v>18</v>
      </c>
      <c r="L139" s="177"/>
      <c r="M139" s="173"/>
      <c r="N139" s="175" t="s">
        <v>18</v>
      </c>
      <c r="O139" s="177"/>
      <c r="P139" s="182"/>
      <c r="Q139" s="175" t="s">
        <v>18</v>
      </c>
      <c r="R139" s="177"/>
      <c r="S139" s="173"/>
      <c r="T139" s="180" t="s">
        <v>18</v>
      </c>
      <c r="U139" s="177"/>
      <c r="V139" s="173"/>
      <c r="W139" s="175" t="s">
        <v>18</v>
      </c>
      <c r="X139" s="177"/>
      <c r="Y139" s="173"/>
      <c r="Z139" s="175" t="s">
        <v>18</v>
      </c>
      <c r="AA139" s="177"/>
      <c r="AB139" s="173"/>
      <c r="AC139" s="175" t="s">
        <v>18</v>
      </c>
      <c r="AD139" s="177"/>
      <c r="AE139" s="173"/>
      <c r="AF139" s="175" t="s">
        <v>18</v>
      </c>
      <c r="AG139" s="177"/>
    </row>
    <row r="140" spans="1:33" ht="24" customHeight="1" thickBot="1">
      <c r="A140" s="183"/>
      <c r="B140" s="176"/>
      <c r="C140" s="178"/>
      <c r="D140" s="174"/>
      <c r="E140" s="181"/>
      <c r="F140" s="178"/>
      <c r="G140" s="174"/>
      <c r="H140" s="176"/>
      <c r="I140" s="178"/>
      <c r="J140" s="174"/>
      <c r="K140" s="176"/>
      <c r="L140" s="178"/>
      <c r="M140" s="174"/>
      <c r="N140" s="176"/>
      <c r="O140" s="178"/>
      <c r="P140" s="183"/>
      <c r="Q140" s="176"/>
      <c r="R140" s="178"/>
      <c r="S140" s="174"/>
      <c r="T140" s="181"/>
      <c r="U140" s="178"/>
      <c r="V140" s="174"/>
      <c r="W140" s="176"/>
      <c r="X140" s="178"/>
      <c r="Y140" s="174"/>
      <c r="Z140" s="176"/>
      <c r="AA140" s="178"/>
      <c r="AB140" s="174"/>
      <c r="AC140" s="176"/>
      <c r="AD140" s="178"/>
      <c r="AE140" s="174"/>
      <c r="AF140" s="176"/>
      <c r="AG140" s="178"/>
    </row>
    <row r="141" ht="24" customHeight="1"/>
    <row r="142" spans="11:18" ht="24" customHeight="1">
      <c r="K142" s="179" t="s">
        <v>147</v>
      </c>
      <c r="L142" s="179"/>
      <c r="M142" s="179"/>
      <c r="N142" s="179"/>
      <c r="O142" s="179"/>
      <c r="P142" s="179"/>
      <c r="Q142" s="179"/>
      <c r="R142" s="179"/>
    </row>
    <row r="143" spans="1:33" ht="24" customHeight="1">
      <c r="A143" s="98"/>
      <c r="B143" s="98"/>
      <c r="C143" s="98"/>
      <c r="D143" s="98"/>
      <c r="E143" s="98"/>
      <c r="F143" s="98"/>
      <c r="G143" s="98"/>
      <c r="H143" s="98"/>
      <c r="I143" s="98"/>
      <c r="J143" s="105" t="s">
        <v>143</v>
      </c>
      <c r="K143" s="179"/>
      <c r="L143" s="179"/>
      <c r="M143" s="179"/>
      <c r="N143" s="179"/>
      <c r="O143" s="179"/>
      <c r="P143" s="179"/>
      <c r="Q143" s="179"/>
      <c r="R143" s="179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</row>
    <row r="144" ht="24" customHeight="1">
      <c r="A144" s="98"/>
    </row>
    <row r="145" ht="24" customHeight="1">
      <c r="AG145" s="104">
        <f>AG133+1</f>
        <v>13</v>
      </c>
    </row>
    <row r="146" spans="1:33" ht="24" customHeight="1" thickBot="1">
      <c r="A146" s="100" t="s">
        <v>141</v>
      </c>
      <c r="B146" s="100"/>
      <c r="C146" s="100"/>
      <c r="D146" s="100"/>
      <c r="E146" s="100"/>
      <c r="F146" s="101" t="s">
        <v>142</v>
      </c>
      <c r="G146" s="100"/>
      <c r="H146" s="100"/>
      <c r="I146" s="100"/>
      <c r="J146" s="100"/>
      <c r="K146" s="100"/>
      <c r="L146" s="100"/>
      <c r="M146" s="100"/>
      <c r="N146" s="100" t="s">
        <v>16</v>
      </c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 t="s">
        <v>16</v>
      </c>
      <c r="AF146" s="100"/>
      <c r="AG146" s="100"/>
    </row>
    <row r="147" spans="5:33" ht="24" customHeight="1">
      <c r="E147" s="186" t="str">
        <f>Pelit!A17</f>
        <v>W.O.</v>
      </c>
      <c r="F147" s="186"/>
      <c r="G147" s="186"/>
      <c r="H147" s="186"/>
      <c r="I147" s="186"/>
      <c r="J147" s="186"/>
      <c r="K147" s="186"/>
      <c r="L147" s="186"/>
      <c r="N147" s="187"/>
      <c r="O147" s="188"/>
      <c r="P147" s="188"/>
      <c r="Q147" s="189"/>
      <c r="V147" s="186" t="str">
        <f>Pelit!F17</f>
        <v>W.O.</v>
      </c>
      <c r="W147" s="186"/>
      <c r="X147" s="186"/>
      <c r="Y147" s="186"/>
      <c r="Z147" s="186"/>
      <c r="AA147" s="186"/>
      <c r="AB147" s="186"/>
      <c r="AC147" s="186"/>
      <c r="AE147" s="187"/>
      <c r="AF147" s="188"/>
      <c r="AG147" s="189"/>
    </row>
    <row r="148" spans="1:33" ht="24" customHeight="1" thickBot="1">
      <c r="A148" s="185" t="s">
        <v>145</v>
      </c>
      <c r="B148" s="185"/>
      <c r="C148" s="185"/>
      <c r="D148" s="185"/>
      <c r="E148" s="186"/>
      <c r="F148" s="186"/>
      <c r="G148" s="186"/>
      <c r="H148" s="186"/>
      <c r="I148" s="186"/>
      <c r="J148" s="186"/>
      <c r="K148" s="186"/>
      <c r="L148" s="186"/>
      <c r="N148" s="190"/>
      <c r="O148" s="191"/>
      <c r="P148" s="191"/>
      <c r="Q148" s="192"/>
      <c r="R148" s="185" t="s">
        <v>146</v>
      </c>
      <c r="S148" s="185"/>
      <c r="T148" s="185"/>
      <c r="U148" s="185"/>
      <c r="V148" s="186"/>
      <c r="W148" s="186"/>
      <c r="X148" s="186"/>
      <c r="Y148" s="186"/>
      <c r="Z148" s="186"/>
      <c r="AA148" s="186"/>
      <c r="AB148" s="186"/>
      <c r="AC148" s="186"/>
      <c r="AD148" s="98"/>
      <c r="AE148" s="190"/>
      <c r="AF148" s="191"/>
      <c r="AG148" s="192"/>
    </row>
    <row r="149" ht="24" customHeight="1" thickBot="1"/>
    <row r="150" spans="1:33" ht="24" customHeight="1" thickBot="1">
      <c r="A150" s="184" t="s">
        <v>117</v>
      </c>
      <c r="B150" s="184"/>
      <c r="C150" s="184"/>
      <c r="D150" s="184" t="s">
        <v>118</v>
      </c>
      <c r="E150" s="184"/>
      <c r="F150" s="184"/>
      <c r="G150" s="184" t="s">
        <v>119</v>
      </c>
      <c r="H150" s="184"/>
      <c r="I150" s="184"/>
      <c r="J150" s="184" t="s">
        <v>120</v>
      </c>
      <c r="K150" s="184"/>
      <c r="L150" s="184"/>
      <c r="M150" s="184" t="s">
        <v>121</v>
      </c>
      <c r="N150" s="184"/>
      <c r="O150" s="184"/>
      <c r="P150" s="184" t="s">
        <v>122</v>
      </c>
      <c r="Q150" s="184"/>
      <c r="R150" s="184"/>
      <c r="S150" s="184" t="s">
        <v>123</v>
      </c>
      <c r="T150" s="184"/>
      <c r="U150" s="184"/>
      <c r="V150" s="184" t="s">
        <v>124</v>
      </c>
      <c r="W150" s="184"/>
      <c r="X150" s="184"/>
      <c r="Y150" s="184" t="s">
        <v>125</v>
      </c>
      <c r="Z150" s="184"/>
      <c r="AA150" s="184"/>
      <c r="AB150" s="184" t="s">
        <v>126</v>
      </c>
      <c r="AC150" s="184"/>
      <c r="AD150" s="184"/>
      <c r="AE150" s="184" t="s">
        <v>127</v>
      </c>
      <c r="AF150" s="184"/>
      <c r="AG150" s="184"/>
    </row>
    <row r="151" spans="1:33" ht="24" customHeight="1">
      <c r="A151" s="182"/>
      <c r="B151" s="175" t="s">
        <v>18</v>
      </c>
      <c r="C151" s="177"/>
      <c r="D151" s="173"/>
      <c r="E151" s="180" t="s">
        <v>18</v>
      </c>
      <c r="F151" s="177"/>
      <c r="G151" s="173"/>
      <c r="H151" s="175" t="s">
        <v>18</v>
      </c>
      <c r="I151" s="177"/>
      <c r="J151" s="173"/>
      <c r="K151" s="175" t="s">
        <v>18</v>
      </c>
      <c r="L151" s="177"/>
      <c r="M151" s="173"/>
      <c r="N151" s="175" t="s">
        <v>18</v>
      </c>
      <c r="O151" s="177"/>
      <c r="P151" s="182"/>
      <c r="Q151" s="175" t="s">
        <v>18</v>
      </c>
      <c r="R151" s="177"/>
      <c r="S151" s="173"/>
      <c r="T151" s="180" t="s">
        <v>18</v>
      </c>
      <c r="U151" s="177"/>
      <c r="V151" s="173"/>
      <c r="W151" s="175" t="s">
        <v>18</v>
      </c>
      <c r="X151" s="177"/>
      <c r="Y151" s="173"/>
      <c r="Z151" s="175" t="s">
        <v>18</v>
      </c>
      <c r="AA151" s="177"/>
      <c r="AB151" s="173"/>
      <c r="AC151" s="175" t="s">
        <v>18</v>
      </c>
      <c r="AD151" s="177"/>
      <c r="AE151" s="173"/>
      <c r="AF151" s="175" t="s">
        <v>18</v>
      </c>
      <c r="AG151" s="177"/>
    </row>
    <row r="152" spans="1:33" ht="24" customHeight="1" thickBot="1">
      <c r="A152" s="183"/>
      <c r="B152" s="176"/>
      <c r="C152" s="178"/>
      <c r="D152" s="174"/>
      <c r="E152" s="181"/>
      <c r="F152" s="178"/>
      <c r="G152" s="174"/>
      <c r="H152" s="176"/>
      <c r="I152" s="178"/>
      <c r="J152" s="174"/>
      <c r="K152" s="176"/>
      <c r="L152" s="178"/>
      <c r="M152" s="174"/>
      <c r="N152" s="176"/>
      <c r="O152" s="178"/>
      <c r="P152" s="183"/>
      <c r="Q152" s="176"/>
      <c r="R152" s="178"/>
      <c r="S152" s="174"/>
      <c r="T152" s="181"/>
      <c r="U152" s="178"/>
      <c r="V152" s="174"/>
      <c r="W152" s="176"/>
      <c r="X152" s="178"/>
      <c r="Y152" s="174"/>
      <c r="Z152" s="176"/>
      <c r="AA152" s="178"/>
      <c r="AB152" s="174"/>
      <c r="AC152" s="176"/>
      <c r="AD152" s="178"/>
      <c r="AE152" s="174"/>
      <c r="AF152" s="176"/>
      <c r="AG152" s="178"/>
    </row>
    <row r="153" spans="1:33" ht="24" customHeight="1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</row>
    <row r="154" spans="1:33" ht="24" customHeight="1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</row>
    <row r="155" spans="1:33" ht="24" customHeight="1">
      <c r="A155" s="98"/>
      <c r="B155" s="102"/>
      <c r="C155" s="102"/>
      <c r="D155" s="102"/>
      <c r="E155" s="102"/>
      <c r="F155" s="102"/>
      <c r="G155" s="102"/>
      <c r="H155" s="102"/>
      <c r="I155" s="102"/>
      <c r="J155" s="105" t="s">
        <v>143</v>
      </c>
      <c r="K155" s="99" t="s">
        <v>144</v>
      </c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</row>
    <row r="156" spans="1:33" ht="24" customHeight="1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</row>
    <row r="157" spans="1:33" ht="24" customHeight="1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4">
        <f>AG145+1</f>
        <v>14</v>
      </c>
    </row>
    <row r="158" spans="1:33" ht="24" customHeight="1" thickBot="1">
      <c r="A158" s="100" t="s">
        <v>141</v>
      </c>
      <c r="B158" s="100"/>
      <c r="C158" s="100"/>
      <c r="D158" s="100"/>
      <c r="E158" s="100"/>
      <c r="F158" s="101" t="s">
        <v>142</v>
      </c>
      <c r="G158" s="100"/>
      <c r="H158" s="100"/>
      <c r="I158" s="100"/>
      <c r="J158" s="100"/>
      <c r="K158" s="100"/>
      <c r="L158" s="100"/>
      <c r="M158" s="100"/>
      <c r="N158" s="100" t="s">
        <v>16</v>
      </c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 t="s">
        <v>16</v>
      </c>
      <c r="AF158" s="100"/>
      <c r="AG158" s="100"/>
    </row>
    <row r="159" spans="5:33" ht="24" customHeight="1">
      <c r="E159" s="186" t="str">
        <f>Pelit!A18</f>
        <v>W.O.</v>
      </c>
      <c r="F159" s="186"/>
      <c r="G159" s="186"/>
      <c r="H159" s="186"/>
      <c r="I159" s="186"/>
      <c r="J159" s="186"/>
      <c r="K159" s="186"/>
      <c r="L159" s="186"/>
      <c r="N159" s="187"/>
      <c r="O159" s="188"/>
      <c r="P159" s="188"/>
      <c r="Q159" s="189"/>
      <c r="V159" s="186" t="str">
        <f>Pelit!F18</f>
        <v>W.O.</v>
      </c>
      <c r="W159" s="186"/>
      <c r="X159" s="186"/>
      <c r="Y159" s="186"/>
      <c r="Z159" s="186"/>
      <c r="AA159" s="186"/>
      <c r="AB159" s="186"/>
      <c r="AC159" s="186"/>
      <c r="AE159" s="187"/>
      <c r="AF159" s="188"/>
      <c r="AG159" s="189"/>
    </row>
    <row r="160" spans="1:33" ht="24" customHeight="1" thickBot="1">
      <c r="A160" s="185" t="s">
        <v>145</v>
      </c>
      <c r="B160" s="185"/>
      <c r="C160" s="185"/>
      <c r="D160" s="185"/>
      <c r="E160" s="186"/>
      <c r="F160" s="186"/>
      <c r="G160" s="186"/>
      <c r="H160" s="186"/>
      <c r="I160" s="186"/>
      <c r="J160" s="186"/>
      <c r="K160" s="186"/>
      <c r="L160" s="186"/>
      <c r="N160" s="190"/>
      <c r="O160" s="191"/>
      <c r="P160" s="191"/>
      <c r="Q160" s="192"/>
      <c r="R160" s="185" t="s">
        <v>146</v>
      </c>
      <c r="S160" s="185"/>
      <c r="T160" s="185"/>
      <c r="U160" s="185"/>
      <c r="V160" s="186"/>
      <c r="W160" s="186"/>
      <c r="X160" s="186"/>
      <c r="Y160" s="186"/>
      <c r="Z160" s="186"/>
      <c r="AA160" s="186"/>
      <c r="AB160" s="186"/>
      <c r="AC160" s="186"/>
      <c r="AD160" s="98"/>
      <c r="AE160" s="190"/>
      <c r="AF160" s="191"/>
      <c r="AG160" s="192"/>
    </row>
    <row r="161" ht="24" customHeight="1" thickBot="1"/>
    <row r="162" spans="1:33" ht="24" customHeight="1" thickBot="1">
      <c r="A162" s="184" t="s">
        <v>117</v>
      </c>
      <c r="B162" s="184"/>
      <c r="C162" s="184"/>
      <c r="D162" s="184" t="s">
        <v>118</v>
      </c>
      <c r="E162" s="184"/>
      <c r="F162" s="184"/>
      <c r="G162" s="184" t="s">
        <v>119</v>
      </c>
      <c r="H162" s="184"/>
      <c r="I162" s="184"/>
      <c r="J162" s="184" t="s">
        <v>120</v>
      </c>
      <c r="K162" s="184"/>
      <c r="L162" s="184"/>
      <c r="M162" s="184" t="s">
        <v>121</v>
      </c>
      <c r="N162" s="184"/>
      <c r="O162" s="184"/>
      <c r="P162" s="184" t="s">
        <v>122</v>
      </c>
      <c r="Q162" s="184"/>
      <c r="R162" s="184"/>
      <c r="S162" s="184" t="s">
        <v>123</v>
      </c>
      <c r="T162" s="184"/>
      <c r="U162" s="184"/>
      <c r="V162" s="184" t="s">
        <v>124</v>
      </c>
      <c r="W162" s="184"/>
      <c r="X162" s="184"/>
      <c r="Y162" s="184" t="s">
        <v>125</v>
      </c>
      <c r="Z162" s="184"/>
      <c r="AA162" s="184"/>
      <c r="AB162" s="184" t="s">
        <v>126</v>
      </c>
      <c r="AC162" s="184"/>
      <c r="AD162" s="184"/>
      <c r="AE162" s="184" t="s">
        <v>127</v>
      </c>
      <c r="AF162" s="184"/>
      <c r="AG162" s="184"/>
    </row>
    <row r="163" spans="1:33" ht="24" customHeight="1">
      <c r="A163" s="182"/>
      <c r="B163" s="175" t="s">
        <v>18</v>
      </c>
      <c r="C163" s="177"/>
      <c r="D163" s="173"/>
      <c r="E163" s="180" t="s">
        <v>18</v>
      </c>
      <c r="F163" s="177"/>
      <c r="G163" s="173"/>
      <c r="H163" s="175" t="s">
        <v>18</v>
      </c>
      <c r="I163" s="177"/>
      <c r="J163" s="173"/>
      <c r="K163" s="175" t="s">
        <v>18</v>
      </c>
      <c r="L163" s="177"/>
      <c r="M163" s="173"/>
      <c r="N163" s="175" t="s">
        <v>18</v>
      </c>
      <c r="O163" s="177"/>
      <c r="P163" s="182"/>
      <c r="Q163" s="175" t="s">
        <v>18</v>
      </c>
      <c r="R163" s="177"/>
      <c r="S163" s="173"/>
      <c r="T163" s="180" t="s">
        <v>18</v>
      </c>
      <c r="U163" s="177"/>
      <c r="V163" s="173"/>
      <c r="W163" s="175" t="s">
        <v>18</v>
      </c>
      <c r="X163" s="177"/>
      <c r="Y163" s="173"/>
      <c r="Z163" s="175" t="s">
        <v>18</v>
      </c>
      <c r="AA163" s="177"/>
      <c r="AB163" s="173"/>
      <c r="AC163" s="175" t="s">
        <v>18</v>
      </c>
      <c r="AD163" s="177"/>
      <c r="AE163" s="173"/>
      <c r="AF163" s="175" t="s">
        <v>18</v>
      </c>
      <c r="AG163" s="177"/>
    </row>
    <row r="164" spans="1:33" ht="24" customHeight="1" thickBot="1">
      <c r="A164" s="183"/>
      <c r="B164" s="176"/>
      <c r="C164" s="178"/>
      <c r="D164" s="174"/>
      <c r="E164" s="181"/>
      <c r="F164" s="178"/>
      <c r="G164" s="174"/>
      <c r="H164" s="176"/>
      <c r="I164" s="178"/>
      <c r="J164" s="174"/>
      <c r="K164" s="176"/>
      <c r="L164" s="178"/>
      <c r="M164" s="174"/>
      <c r="N164" s="176"/>
      <c r="O164" s="178"/>
      <c r="P164" s="183"/>
      <c r="Q164" s="176"/>
      <c r="R164" s="178"/>
      <c r="S164" s="174"/>
      <c r="T164" s="181"/>
      <c r="U164" s="178"/>
      <c r="V164" s="174"/>
      <c r="W164" s="176"/>
      <c r="X164" s="178"/>
      <c r="Y164" s="174"/>
      <c r="Z164" s="176"/>
      <c r="AA164" s="178"/>
      <c r="AB164" s="174"/>
      <c r="AC164" s="176"/>
      <c r="AD164" s="178"/>
      <c r="AE164" s="174"/>
      <c r="AF164" s="176"/>
      <c r="AG164" s="178"/>
    </row>
    <row r="165" ht="24" customHeight="1"/>
    <row r="166" spans="11:18" ht="24" customHeight="1">
      <c r="K166" s="179" t="s">
        <v>147</v>
      </c>
      <c r="L166" s="179"/>
      <c r="M166" s="179"/>
      <c r="N166" s="179"/>
      <c r="O166" s="179"/>
      <c r="P166" s="179"/>
      <c r="Q166" s="179"/>
      <c r="R166" s="179"/>
    </row>
    <row r="167" spans="1:33" ht="24" customHeight="1">
      <c r="A167" s="98"/>
      <c r="B167" s="98"/>
      <c r="C167" s="98"/>
      <c r="D167" s="98"/>
      <c r="E167" s="98"/>
      <c r="F167" s="98"/>
      <c r="G167" s="98"/>
      <c r="H167" s="98"/>
      <c r="I167" s="98"/>
      <c r="J167" s="105" t="s">
        <v>143</v>
      </c>
      <c r="K167" s="179"/>
      <c r="L167" s="179"/>
      <c r="M167" s="179"/>
      <c r="N167" s="179"/>
      <c r="O167" s="179"/>
      <c r="P167" s="179"/>
      <c r="Q167" s="179"/>
      <c r="R167" s="179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</row>
    <row r="168" ht="24" customHeight="1">
      <c r="A168" s="98"/>
    </row>
    <row r="169" ht="24" customHeight="1">
      <c r="AG169" s="104">
        <f>AG157+1</f>
        <v>15</v>
      </c>
    </row>
    <row r="170" spans="1:33" ht="24" customHeight="1" thickBot="1">
      <c r="A170" s="100" t="s">
        <v>141</v>
      </c>
      <c r="B170" s="100"/>
      <c r="C170" s="100"/>
      <c r="D170" s="100"/>
      <c r="E170" s="100"/>
      <c r="F170" s="101" t="s">
        <v>142</v>
      </c>
      <c r="G170" s="100"/>
      <c r="H170" s="100"/>
      <c r="I170" s="100"/>
      <c r="J170" s="100"/>
      <c r="K170" s="100"/>
      <c r="L170" s="100"/>
      <c r="M170" s="100"/>
      <c r="N170" s="100" t="s">
        <v>16</v>
      </c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 t="s">
        <v>16</v>
      </c>
      <c r="AF170" s="100"/>
      <c r="AG170" s="100"/>
    </row>
    <row r="171" spans="5:33" ht="24" customHeight="1">
      <c r="E171" s="186" t="str">
        <f>Pelit!A19</f>
        <v>W.O.</v>
      </c>
      <c r="F171" s="186"/>
      <c r="G171" s="186"/>
      <c r="H171" s="186"/>
      <c r="I171" s="186"/>
      <c r="J171" s="186"/>
      <c r="K171" s="186"/>
      <c r="L171" s="186"/>
      <c r="N171" s="187"/>
      <c r="O171" s="188"/>
      <c r="P171" s="188"/>
      <c r="Q171" s="189"/>
      <c r="V171" s="186" t="str">
        <f>Pelit!F19</f>
        <v>W.O.</v>
      </c>
      <c r="W171" s="186"/>
      <c r="X171" s="186"/>
      <c r="Y171" s="186"/>
      <c r="Z171" s="186"/>
      <c r="AA171" s="186"/>
      <c r="AB171" s="186"/>
      <c r="AC171" s="186"/>
      <c r="AE171" s="187"/>
      <c r="AF171" s="188"/>
      <c r="AG171" s="189"/>
    </row>
    <row r="172" spans="1:33" ht="24" customHeight="1" thickBot="1">
      <c r="A172" s="185" t="s">
        <v>145</v>
      </c>
      <c r="B172" s="185"/>
      <c r="C172" s="185"/>
      <c r="D172" s="185"/>
      <c r="E172" s="186"/>
      <c r="F172" s="186"/>
      <c r="G172" s="186"/>
      <c r="H172" s="186"/>
      <c r="I172" s="186"/>
      <c r="J172" s="186"/>
      <c r="K172" s="186"/>
      <c r="L172" s="186"/>
      <c r="N172" s="190"/>
      <c r="O172" s="191"/>
      <c r="P172" s="191"/>
      <c r="Q172" s="192"/>
      <c r="R172" s="185" t="s">
        <v>146</v>
      </c>
      <c r="S172" s="185"/>
      <c r="T172" s="185"/>
      <c r="U172" s="185"/>
      <c r="V172" s="186"/>
      <c r="W172" s="186"/>
      <c r="X172" s="186"/>
      <c r="Y172" s="186"/>
      <c r="Z172" s="186"/>
      <c r="AA172" s="186"/>
      <c r="AB172" s="186"/>
      <c r="AC172" s="186"/>
      <c r="AD172" s="98"/>
      <c r="AE172" s="190"/>
      <c r="AF172" s="191"/>
      <c r="AG172" s="192"/>
    </row>
    <row r="173" ht="24" customHeight="1" thickBot="1"/>
    <row r="174" spans="1:33" ht="24" customHeight="1" thickBot="1">
      <c r="A174" s="184" t="s">
        <v>117</v>
      </c>
      <c r="B174" s="184"/>
      <c r="C174" s="184"/>
      <c r="D174" s="184" t="s">
        <v>118</v>
      </c>
      <c r="E174" s="184"/>
      <c r="F174" s="184"/>
      <c r="G174" s="184" t="s">
        <v>119</v>
      </c>
      <c r="H174" s="184"/>
      <c r="I174" s="184"/>
      <c r="J174" s="184" t="s">
        <v>120</v>
      </c>
      <c r="K174" s="184"/>
      <c r="L174" s="184"/>
      <c r="M174" s="184" t="s">
        <v>121</v>
      </c>
      <c r="N174" s="184"/>
      <c r="O174" s="184"/>
      <c r="P174" s="184" t="s">
        <v>122</v>
      </c>
      <c r="Q174" s="184"/>
      <c r="R174" s="184"/>
      <c r="S174" s="184" t="s">
        <v>123</v>
      </c>
      <c r="T174" s="184"/>
      <c r="U174" s="184"/>
      <c r="V174" s="184" t="s">
        <v>124</v>
      </c>
      <c r="W174" s="184"/>
      <c r="X174" s="184"/>
      <c r="Y174" s="184" t="s">
        <v>125</v>
      </c>
      <c r="Z174" s="184"/>
      <c r="AA174" s="184"/>
      <c r="AB174" s="184" t="s">
        <v>126</v>
      </c>
      <c r="AC174" s="184"/>
      <c r="AD174" s="184"/>
      <c r="AE174" s="184" t="s">
        <v>127</v>
      </c>
      <c r="AF174" s="184"/>
      <c r="AG174" s="184"/>
    </row>
    <row r="175" spans="1:33" ht="24" customHeight="1">
      <c r="A175" s="182"/>
      <c r="B175" s="175" t="s">
        <v>18</v>
      </c>
      <c r="C175" s="177"/>
      <c r="D175" s="173"/>
      <c r="E175" s="180" t="s">
        <v>18</v>
      </c>
      <c r="F175" s="177"/>
      <c r="G175" s="173"/>
      <c r="H175" s="175" t="s">
        <v>18</v>
      </c>
      <c r="I175" s="177"/>
      <c r="J175" s="173"/>
      <c r="K175" s="175" t="s">
        <v>18</v>
      </c>
      <c r="L175" s="177"/>
      <c r="M175" s="173"/>
      <c r="N175" s="175" t="s">
        <v>18</v>
      </c>
      <c r="O175" s="177"/>
      <c r="P175" s="182"/>
      <c r="Q175" s="175" t="s">
        <v>18</v>
      </c>
      <c r="R175" s="177"/>
      <c r="S175" s="173"/>
      <c r="T175" s="180" t="s">
        <v>18</v>
      </c>
      <c r="U175" s="177"/>
      <c r="V175" s="173"/>
      <c r="W175" s="175" t="s">
        <v>18</v>
      </c>
      <c r="X175" s="177"/>
      <c r="Y175" s="173"/>
      <c r="Z175" s="175" t="s">
        <v>18</v>
      </c>
      <c r="AA175" s="177"/>
      <c r="AB175" s="173"/>
      <c r="AC175" s="175" t="s">
        <v>18</v>
      </c>
      <c r="AD175" s="177"/>
      <c r="AE175" s="173"/>
      <c r="AF175" s="175" t="s">
        <v>18</v>
      </c>
      <c r="AG175" s="177"/>
    </row>
    <row r="176" spans="1:33" ht="24" customHeight="1" thickBot="1">
      <c r="A176" s="183"/>
      <c r="B176" s="176"/>
      <c r="C176" s="178"/>
      <c r="D176" s="174"/>
      <c r="E176" s="181"/>
      <c r="F176" s="178"/>
      <c r="G176" s="174"/>
      <c r="H176" s="176"/>
      <c r="I176" s="178"/>
      <c r="J176" s="174"/>
      <c r="K176" s="176"/>
      <c r="L176" s="178"/>
      <c r="M176" s="174"/>
      <c r="N176" s="176"/>
      <c r="O176" s="178"/>
      <c r="P176" s="183"/>
      <c r="Q176" s="176"/>
      <c r="R176" s="178"/>
      <c r="S176" s="174"/>
      <c r="T176" s="181"/>
      <c r="U176" s="178"/>
      <c r="V176" s="174"/>
      <c r="W176" s="176"/>
      <c r="X176" s="178"/>
      <c r="Y176" s="174"/>
      <c r="Z176" s="176"/>
      <c r="AA176" s="178"/>
      <c r="AB176" s="174"/>
      <c r="AC176" s="176"/>
      <c r="AD176" s="178"/>
      <c r="AE176" s="174"/>
      <c r="AF176" s="176"/>
      <c r="AG176" s="178"/>
    </row>
    <row r="177" spans="1:33" ht="24" customHeight="1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</row>
    <row r="178" spans="1:33" ht="24" customHeight="1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79" t="s">
        <v>147</v>
      </c>
      <c r="L178" s="179"/>
      <c r="M178" s="179"/>
      <c r="N178" s="179"/>
      <c r="O178" s="179"/>
      <c r="P178" s="179"/>
      <c r="Q178" s="179"/>
      <c r="R178" s="179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</row>
    <row r="179" spans="1:33" ht="24" customHeight="1">
      <c r="A179" s="98"/>
      <c r="B179" s="102"/>
      <c r="C179" s="102"/>
      <c r="D179" s="102"/>
      <c r="E179" s="102"/>
      <c r="F179" s="102"/>
      <c r="G179" s="102"/>
      <c r="H179" s="102"/>
      <c r="I179" s="102"/>
      <c r="J179" s="105" t="s">
        <v>143</v>
      </c>
      <c r="K179" s="179"/>
      <c r="L179" s="179"/>
      <c r="M179" s="179"/>
      <c r="N179" s="179"/>
      <c r="O179" s="179"/>
      <c r="P179" s="179"/>
      <c r="Q179" s="179"/>
      <c r="R179" s="179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</row>
    <row r="180" spans="1:33" ht="24" customHeight="1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</row>
    <row r="181" spans="1:33" ht="24" customHeight="1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4">
        <f>AG169+1</f>
        <v>16</v>
      </c>
    </row>
    <row r="182" spans="1:33" ht="24" customHeight="1" thickBot="1">
      <c r="A182" s="100" t="s">
        <v>141</v>
      </c>
      <c r="B182" s="100"/>
      <c r="C182" s="100"/>
      <c r="D182" s="100"/>
      <c r="E182" s="100"/>
      <c r="F182" s="101" t="s">
        <v>142</v>
      </c>
      <c r="G182" s="100"/>
      <c r="H182" s="100"/>
      <c r="I182" s="100"/>
      <c r="J182" s="100"/>
      <c r="K182" s="100"/>
      <c r="L182" s="100"/>
      <c r="M182" s="100"/>
      <c r="N182" s="100" t="s">
        <v>16</v>
      </c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 t="s">
        <v>16</v>
      </c>
      <c r="AF182" s="100"/>
      <c r="AG182" s="100"/>
    </row>
    <row r="183" spans="5:33" ht="24" customHeight="1">
      <c r="E183" s="186" t="str">
        <f>Pelit!A20</f>
        <v>W.O.</v>
      </c>
      <c r="F183" s="186"/>
      <c r="G183" s="186"/>
      <c r="H183" s="186"/>
      <c r="I183" s="186"/>
      <c r="J183" s="186"/>
      <c r="K183" s="186"/>
      <c r="L183" s="186"/>
      <c r="N183" s="187"/>
      <c r="O183" s="188"/>
      <c r="P183" s="188"/>
      <c r="Q183" s="189"/>
      <c r="V183" s="186" t="str">
        <f>Pelit!F20</f>
        <v>W.O.</v>
      </c>
      <c r="W183" s="186"/>
      <c r="X183" s="186"/>
      <c r="Y183" s="186"/>
      <c r="Z183" s="186"/>
      <c r="AA183" s="186"/>
      <c r="AB183" s="186"/>
      <c r="AC183" s="186"/>
      <c r="AE183" s="187"/>
      <c r="AF183" s="188"/>
      <c r="AG183" s="189"/>
    </row>
    <row r="184" spans="1:33" ht="24" customHeight="1" thickBot="1">
      <c r="A184" s="185" t="s">
        <v>145</v>
      </c>
      <c r="B184" s="185"/>
      <c r="C184" s="185"/>
      <c r="D184" s="185"/>
      <c r="E184" s="186"/>
      <c r="F184" s="186"/>
      <c r="G184" s="186"/>
      <c r="H184" s="186"/>
      <c r="I184" s="186"/>
      <c r="J184" s="186"/>
      <c r="K184" s="186"/>
      <c r="L184" s="186"/>
      <c r="N184" s="190"/>
      <c r="O184" s="191"/>
      <c r="P184" s="191"/>
      <c r="Q184" s="192"/>
      <c r="R184" s="185" t="s">
        <v>146</v>
      </c>
      <c r="S184" s="185"/>
      <c r="T184" s="185"/>
      <c r="U184" s="185"/>
      <c r="V184" s="186"/>
      <c r="W184" s="186"/>
      <c r="X184" s="186"/>
      <c r="Y184" s="186"/>
      <c r="Z184" s="186"/>
      <c r="AA184" s="186"/>
      <c r="AB184" s="186"/>
      <c r="AC184" s="186"/>
      <c r="AD184" s="98"/>
      <c r="AE184" s="190"/>
      <c r="AF184" s="191"/>
      <c r="AG184" s="192"/>
    </row>
    <row r="185" ht="24" customHeight="1" thickBot="1"/>
    <row r="186" spans="1:33" ht="24" customHeight="1" thickBot="1">
      <c r="A186" s="184" t="s">
        <v>117</v>
      </c>
      <c r="B186" s="184"/>
      <c r="C186" s="184"/>
      <c r="D186" s="184" t="s">
        <v>118</v>
      </c>
      <c r="E186" s="184"/>
      <c r="F186" s="184"/>
      <c r="G186" s="184" t="s">
        <v>119</v>
      </c>
      <c r="H186" s="184"/>
      <c r="I186" s="184"/>
      <c r="J186" s="184" t="s">
        <v>120</v>
      </c>
      <c r="K186" s="184"/>
      <c r="L186" s="184"/>
      <c r="M186" s="184" t="s">
        <v>121</v>
      </c>
      <c r="N186" s="184"/>
      <c r="O186" s="184"/>
      <c r="P186" s="184" t="s">
        <v>122</v>
      </c>
      <c r="Q186" s="184"/>
      <c r="R186" s="184"/>
      <c r="S186" s="184" t="s">
        <v>123</v>
      </c>
      <c r="T186" s="184"/>
      <c r="U186" s="184"/>
      <c r="V186" s="184" t="s">
        <v>124</v>
      </c>
      <c r="W186" s="184"/>
      <c r="X186" s="184"/>
      <c r="Y186" s="184" t="s">
        <v>125</v>
      </c>
      <c r="Z186" s="184"/>
      <c r="AA186" s="184"/>
      <c r="AB186" s="184" t="s">
        <v>126</v>
      </c>
      <c r="AC186" s="184"/>
      <c r="AD186" s="184"/>
      <c r="AE186" s="184" t="s">
        <v>127</v>
      </c>
      <c r="AF186" s="184"/>
      <c r="AG186" s="184"/>
    </row>
    <row r="187" spans="1:33" ht="24" customHeight="1">
      <c r="A187" s="182"/>
      <c r="B187" s="175" t="s">
        <v>18</v>
      </c>
      <c r="C187" s="177"/>
      <c r="D187" s="173"/>
      <c r="E187" s="180" t="s">
        <v>18</v>
      </c>
      <c r="F187" s="177"/>
      <c r="G187" s="173"/>
      <c r="H187" s="175" t="s">
        <v>18</v>
      </c>
      <c r="I187" s="177"/>
      <c r="J187" s="173"/>
      <c r="K187" s="175" t="s">
        <v>18</v>
      </c>
      <c r="L187" s="177"/>
      <c r="M187" s="173"/>
      <c r="N187" s="175" t="s">
        <v>18</v>
      </c>
      <c r="O187" s="177"/>
      <c r="P187" s="182"/>
      <c r="Q187" s="175" t="s">
        <v>18</v>
      </c>
      <c r="R187" s="177"/>
      <c r="S187" s="173"/>
      <c r="T187" s="180" t="s">
        <v>18</v>
      </c>
      <c r="U187" s="177"/>
      <c r="V187" s="173"/>
      <c r="W187" s="175" t="s">
        <v>18</v>
      </c>
      <c r="X187" s="177"/>
      <c r="Y187" s="173"/>
      <c r="Z187" s="175" t="s">
        <v>18</v>
      </c>
      <c r="AA187" s="177"/>
      <c r="AB187" s="173"/>
      <c r="AC187" s="175" t="s">
        <v>18</v>
      </c>
      <c r="AD187" s="177"/>
      <c r="AE187" s="173"/>
      <c r="AF187" s="175" t="s">
        <v>18</v>
      </c>
      <c r="AG187" s="177"/>
    </row>
    <row r="188" spans="1:33" ht="24" customHeight="1" thickBot="1">
      <c r="A188" s="183"/>
      <c r="B188" s="176"/>
      <c r="C188" s="178"/>
      <c r="D188" s="174"/>
      <c r="E188" s="181"/>
      <c r="F188" s="178"/>
      <c r="G188" s="174"/>
      <c r="H188" s="176"/>
      <c r="I188" s="178"/>
      <c r="J188" s="174"/>
      <c r="K188" s="176"/>
      <c r="L188" s="178"/>
      <c r="M188" s="174"/>
      <c r="N188" s="176"/>
      <c r="O188" s="178"/>
      <c r="P188" s="183"/>
      <c r="Q188" s="176"/>
      <c r="R188" s="178"/>
      <c r="S188" s="174"/>
      <c r="T188" s="181"/>
      <c r="U188" s="178"/>
      <c r="V188" s="174"/>
      <c r="W188" s="176"/>
      <c r="X188" s="178"/>
      <c r="Y188" s="174"/>
      <c r="Z188" s="176"/>
      <c r="AA188" s="178"/>
      <c r="AB188" s="174"/>
      <c r="AC188" s="176"/>
      <c r="AD188" s="178"/>
      <c r="AE188" s="174"/>
      <c r="AF188" s="176"/>
      <c r="AG188" s="178"/>
    </row>
    <row r="189" ht="24" customHeight="1"/>
    <row r="190" spans="11:18" ht="24" customHeight="1">
      <c r="K190" s="179" t="s">
        <v>147</v>
      </c>
      <c r="L190" s="179"/>
      <c r="M190" s="179"/>
      <c r="N190" s="179"/>
      <c r="O190" s="179"/>
      <c r="P190" s="179"/>
      <c r="Q190" s="179"/>
      <c r="R190" s="179"/>
    </row>
    <row r="191" spans="1:33" ht="24" customHeight="1">
      <c r="A191" s="98"/>
      <c r="B191" s="98"/>
      <c r="C191" s="98"/>
      <c r="D191" s="98"/>
      <c r="E191" s="98"/>
      <c r="F191" s="98"/>
      <c r="G191" s="98"/>
      <c r="H191" s="98"/>
      <c r="I191" s="98"/>
      <c r="J191" s="105" t="s">
        <v>143</v>
      </c>
      <c r="K191" s="179"/>
      <c r="L191" s="179"/>
      <c r="M191" s="179"/>
      <c r="N191" s="179"/>
      <c r="O191" s="179"/>
      <c r="P191" s="179"/>
      <c r="Q191" s="179"/>
      <c r="R191" s="179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</row>
    <row r="192" ht="24" customHeight="1">
      <c r="A192" s="98"/>
    </row>
    <row r="193" ht="24" customHeight="1">
      <c r="AG193" s="104">
        <f>AG181+1</f>
        <v>17</v>
      </c>
    </row>
    <row r="194" spans="1:33" ht="24" customHeight="1" thickBot="1">
      <c r="A194" s="100" t="s">
        <v>141</v>
      </c>
      <c r="B194" s="100"/>
      <c r="C194" s="100"/>
      <c r="D194" s="100"/>
      <c r="E194" s="100"/>
      <c r="F194" s="101" t="s">
        <v>142</v>
      </c>
      <c r="G194" s="100"/>
      <c r="H194" s="100"/>
      <c r="I194" s="100"/>
      <c r="J194" s="100"/>
      <c r="K194" s="100"/>
      <c r="L194" s="100"/>
      <c r="M194" s="100"/>
      <c r="N194" s="100" t="s">
        <v>16</v>
      </c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 t="s">
        <v>16</v>
      </c>
      <c r="AF194" s="100"/>
      <c r="AG194" s="100"/>
    </row>
    <row r="195" spans="5:33" ht="24" customHeight="1">
      <c r="E195" s="186" t="str">
        <f>Pelit!A21</f>
        <v>W.O.</v>
      </c>
      <c r="F195" s="186"/>
      <c r="G195" s="186"/>
      <c r="H195" s="186"/>
      <c r="I195" s="186"/>
      <c r="J195" s="186"/>
      <c r="K195" s="186"/>
      <c r="L195" s="186"/>
      <c r="N195" s="187"/>
      <c r="O195" s="188"/>
      <c r="P195" s="188"/>
      <c r="Q195" s="189"/>
      <c r="V195" s="186" t="str">
        <f>Pelit!F21</f>
        <v>W.O.</v>
      </c>
      <c r="W195" s="186"/>
      <c r="X195" s="186"/>
      <c r="Y195" s="186"/>
      <c r="Z195" s="186"/>
      <c r="AA195" s="186"/>
      <c r="AB195" s="186"/>
      <c r="AC195" s="186"/>
      <c r="AE195" s="187"/>
      <c r="AF195" s="188"/>
      <c r="AG195" s="189"/>
    </row>
    <row r="196" spans="1:33" ht="24" customHeight="1" thickBot="1">
      <c r="A196" s="185" t="s">
        <v>145</v>
      </c>
      <c r="B196" s="185"/>
      <c r="C196" s="185"/>
      <c r="D196" s="185"/>
      <c r="E196" s="186"/>
      <c r="F196" s="186"/>
      <c r="G196" s="186"/>
      <c r="H196" s="186"/>
      <c r="I196" s="186"/>
      <c r="J196" s="186"/>
      <c r="K196" s="186"/>
      <c r="L196" s="186"/>
      <c r="N196" s="190"/>
      <c r="O196" s="191"/>
      <c r="P196" s="191"/>
      <c r="Q196" s="192"/>
      <c r="R196" s="185" t="s">
        <v>146</v>
      </c>
      <c r="S196" s="185"/>
      <c r="T196" s="185"/>
      <c r="U196" s="185"/>
      <c r="V196" s="186"/>
      <c r="W196" s="186"/>
      <c r="X196" s="186"/>
      <c r="Y196" s="186"/>
      <c r="Z196" s="186"/>
      <c r="AA196" s="186"/>
      <c r="AB196" s="186"/>
      <c r="AC196" s="186"/>
      <c r="AD196" s="98"/>
      <c r="AE196" s="190"/>
      <c r="AF196" s="191"/>
      <c r="AG196" s="192"/>
    </row>
    <row r="197" ht="24" customHeight="1" thickBot="1"/>
    <row r="198" spans="1:33" ht="24" customHeight="1" thickBot="1">
      <c r="A198" s="184" t="s">
        <v>117</v>
      </c>
      <c r="B198" s="184"/>
      <c r="C198" s="184"/>
      <c r="D198" s="184" t="s">
        <v>118</v>
      </c>
      <c r="E198" s="184"/>
      <c r="F198" s="184"/>
      <c r="G198" s="184" t="s">
        <v>119</v>
      </c>
      <c r="H198" s="184"/>
      <c r="I198" s="184"/>
      <c r="J198" s="184" t="s">
        <v>120</v>
      </c>
      <c r="K198" s="184"/>
      <c r="L198" s="184"/>
      <c r="M198" s="184" t="s">
        <v>121</v>
      </c>
      <c r="N198" s="184"/>
      <c r="O198" s="184"/>
      <c r="P198" s="184" t="s">
        <v>122</v>
      </c>
      <c r="Q198" s="184"/>
      <c r="R198" s="184"/>
      <c r="S198" s="184" t="s">
        <v>123</v>
      </c>
      <c r="T198" s="184"/>
      <c r="U198" s="184"/>
      <c r="V198" s="184" t="s">
        <v>124</v>
      </c>
      <c r="W198" s="184"/>
      <c r="X198" s="184"/>
      <c r="Y198" s="184" t="s">
        <v>125</v>
      </c>
      <c r="Z198" s="184"/>
      <c r="AA198" s="184"/>
      <c r="AB198" s="184" t="s">
        <v>126</v>
      </c>
      <c r="AC198" s="184"/>
      <c r="AD198" s="184"/>
      <c r="AE198" s="184" t="s">
        <v>127</v>
      </c>
      <c r="AF198" s="184"/>
      <c r="AG198" s="184"/>
    </row>
    <row r="199" spans="1:33" ht="24" customHeight="1">
      <c r="A199" s="182"/>
      <c r="B199" s="175" t="s">
        <v>18</v>
      </c>
      <c r="C199" s="177"/>
      <c r="D199" s="173"/>
      <c r="E199" s="180" t="s">
        <v>18</v>
      </c>
      <c r="F199" s="177"/>
      <c r="G199" s="173"/>
      <c r="H199" s="175" t="s">
        <v>18</v>
      </c>
      <c r="I199" s="177"/>
      <c r="J199" s="173"/>
      <c r="K199" s="175" t="s">
        <v>18</v>
      </c>
      <c r="L199" s="177"/>
      <c r="M199" s="173"/>
      <c r="N199" s="175" t="s">
        <v>18</v>
      </c>
      <c r="O199" s="177"/>
      <c r="P199" s="182"/>
      <c r="Q199" s="175" t="s">
        <v>18</v>
      </c>
      <c r="R199" s="177"/>
      <c r="S199" s="173"/>
      <c r="T199" s="180" t="s">
        <v>18</v>
      </c>
      <c r="U199" s="177"/>
      <c r="V199" s="173"/>
      <c r="W199" s="175" t="s">
        <v>18</v>
      </c>
      <c r="X199" s="177"/>
      <c r="Y199" s="173"/>
      <c r="Z199" s="175" t="s">
        <v>18</v>
      </c>
      <c r="AA199" s="177"/>
      <c r="AB199" s="173"/>
      <c r="AC199" s="175" t="s">
        <v>18</v>
      </c>
      <c r="AD199" s="177"/>
      <c r="AE199" s="173"/>
      <c r="AF199" s="175" t="s">
        <v>18</v>
      </c>
      <c r="AG199" s="177"/>
    </row>
    <row r="200" spans="1:33" ht="24" customHeight="1" thickBot="1">
      <c r="A200" s="183"/>
      <c r="B200" s="176"/>
      <c r="C200" s="178"/>
      <c r="D200" s="174"/>
      <c r="E200" s="181"/>
      <c r="F200" s="178"/>
      <c r="G200" s="174"/>
      <c r="H200" s="176"/>
      <c r="I200" s="178"/>
      <c r="J200" s="174"/>
      <c r="K200" s="176"/>
      <c r="L200" s="178"/>
      <c r="M200" s="174"/>
      <c r="N200" s="176"/>
      <c r="O200" s="178"/>
      <c r="P200" s="183"/>
      <c r="Q200" s="176"/>
      <c r="R200" s="178"/>
      <c r="S200" s="174"/>
      <c r="T200" s="181"/>
      <c r="U200" s="178"/>
      <c r="V200" s="174"/>
      <c r="W200" s="176"/>
      <c r="X200" s="178"/>
      <c r="Y200" s="174"/>
      <c r="Z200" s="176"/>
      <c r="AA200" s="178"/>
      <c r="AB200" s="174"/>
      <c r="AC200" s="176"/>
      <c r="AD200" s="178"/>
      <c r="AE200" s="174"/>
      <c r="AF200" s="176"/>
      <c r="AG200" s="178"/>
    </row>
    <row r="201" spans="1:33" ht="24" customHeight="1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</row>
    <row r="202" spans="1:33" ht="24" customHeight="1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79" t="s">
        <v>147</v>
      </c>
      <c r="L202" s="179"/>
      <c r="M202" s="179"/>
      <c r="N202" s="179"/>
      <c r="O202" s="179"/>
      <c r="P202" s="179"/>
      <c r="Q202" s="179"/>
      <c r="R202" s="179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</row>
    <row r="203" spans="1:33" ht="24" customHeight="1">
      <c r="A203" s="98"/>
      <c r="B203" s="102"/>
      <c r="C203" s="102"/>
      <c r="D203" s="102"/>
      <c r="E203" s="102"/>
      <c r="F203" s="102"/>
      <c r="G203" s="102"/>
      <c r="H203" s="102"/>
      <c r="I203" s="102"/>
      <c r="J203" s="105" t="s">
        <v>143</v>
      </c>
      <c r="K203" s="179"/>
      <c r="L203" s="179"/>
      <c r="M203" s="179"/>
      <c r="N203" s="179"/>
      <c r="O203" s="179"/>
      <c r="P203" s="179"/>
      <c r="Q203" s="179"/>
      <c r="R203" s="179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</row>
    <row r="204" spans="1:33" ht="24" customHeight="1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</row>
    <row r="205" spans="1:33" ht="24" customHeight="1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4">
        <f>AG193+1</f>
        <v>18</v>
      </c>
    </row>
    <row r="206" spans="1:33" ht="24" customHeight="1" thickBot="1">
      <c r="A206" s="100" t="s">
        <v>141</v>
      </c>
      <c r="B206" s="100"/>
      <c r="C206" s="100"/>
      <c r="D206" s="100"/>
      <c r="E206" s="100"/>
      <c r="F206" s="101" t="s">
        <v>142</v>
      </c>
      <c r="G206" s="100"/>
      <c r="H206" s="100"/>
      <c r="I206" s="100"/>
      <c r="J206" s="100"/>
      <c r="K206" s="100"/>
      <c r="L206" s="100"/>
      <c r="M206" s="100"/>
      <c r="N206" s="100" t="s">
        <v>16</v>
      </c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 t="s">
        <v>16</v>
      </c>
      <c r="AF206" s="100"/>
      <c r="AG206" s="100"/>
    </row>
    <row r="207" spans="5:33" ht="24" customHeight="1">
      <c r="E207" s="186" t="str">
        <f>Pelit!A22</f>
        <v>W.O.</v>
      </c>
      <c r="F207" s="186"/>
      <c r="G207" s="186"/>
      <c r="H207" s="186"/>
      <c r="I207" s="186"/>
      <c r="J207" s="186"/>
      <c r="K207" s="186"/>
      <c r="L207" s="186"/>
      <c r="N207" s="187"/>
      <c r="O207" s="188"/>
      <c r="P207" s="188"/>
      <c r="Q207" s="189"/>
      <c r="V207" s="186" t="str">
        <f>Pelit!F22</f>
        <v>W.O.</v>
      </c>
      <c r="W207" s="186"/>
      <c r="X207" s="186"/>
      <c r="Y207" s="186"/>
      <c r="Z207" s="186"/>
      <c r="AA207" s="186"/>
      <c r="AB207" s="186"/>
      <c r="AC207" s="186"/>
      <c r="AE207" s="187"/>
      <c r="AF207" s="188"/>
      <c r="AG207" s="189"/>
    </row>
    <row r="208" spans="1:33" ht="24" customHeight="1" thickBot="1">
      <c r="A208" s="185" t="s">
        <v>145</v>
      </c>
      <c r="B208" s="185"/>
      <c r="C208" s="185"/>
      <c r="D208" s="185"/>
      <c r="E208" s="186"/>
      <c r="F208" s="186"/>
      <c r="G208" s="186"/>
      <c r="H208" s="186"/>
      <c r="I208" s="186"/>
      <c r="J208" s="186"/>
      <c r="K208" s="186"/>
      <c r="L208" s="186"/>
      <c r="N208" s="190"/>
      <c r="O208" s="191"/>
      <c r="P208" s="191"/>
      <c r="Q208" s="192"/>
      <c r="R208" s="185" t="s">
        <v>146</v>
      </c>
      <c r="S208" s="185"/>
      <c r="T208" s="185"/>
      <c r="U208" s="185"/>
      <c r="V208" s="186"/>
      <c r="W208" s="186"/>
      <c r="X208" s="186"/>
      <c r="Y208" s="186"/>
      <c r="Z208" s="186"/>
      <c r="AA208" s="186"/>
      <c r="AB208" s="186"/>
      <c r="AC208" s="186"/>
      <c r="AD208" s="98"/>
      <c r="AE208" s="190"/>
      <c r="AF208" s="191"/>
      <c r="AG208" s="192"/>
    </row>
    <row r="209" ht="24" customHeight="1" thickBot="1"/>
    <row r="210" spans="1:33" ht="24" customHeight="1" thickBot="1">
      <c r="A210" s="184" t="s">
        <v>117</v>
      </c>
      <c r="B210" s="184"/>
      <c r="C210" s="184"/>
      <c r="D210" s="184" t="s">
        <v>118</v>
      </c>
      <c r="E210" s="184"/>
      <c r="F210" s="184"/>
      <c r="G210" s="184" t="s">
        <v>119</v>
      </c>
      <c r="H210" s="184"/>
      <c r="I210" s="184"/>
      <c r="J210" s="184" t="s">
        <v>120</v>
      </c>
      <c r="K210" s="184"/>
      <c r="L210" s="184"/>
      <c r="M210" s="184" t="s">
        <v>121</v>
      </c>
      <c r="N210" s="184"/>
      <c r="O210" s="184"/>
      <c r="P210" s="184" t="s">
        <v>122</v>
      </c>
      <c r="Q210" s="184"/>
      <c r="R210" s="184"/>
      <c r="S210" s="184" t="s">
        <v>123</v>
      </c>
      <c r="T210" s="184"/>
      <c r="U210" s="184"/>
      <c r="V210" s="184" t="s">
        <v>124</v>
      </c>
      <c r="W210" s="184"/>
      <c r="X210" s="184"/>
      <c r="Y210" s="184" t="s">
        <v>125</v>
      </c>
      <c r="Z210" s="184"/>
      <c r="AA210" s="184"/>
      <c r="AB210" s="184" t="s">
        <v>126</v>
      </c>
      <c r="AC210" s="184"/>
      <c r="AD210" s="184"/>
      <c r="AE210" s="184" t="s">
        <v>127</v>
      </c>
      <c r="AF210" s="184"/>
      <c r="AG210" s="184"/>
    </row>
    <row r="211" spans="1:33" ht="24" customHeight="1">
      <c r="A211" s="182"/>
      <c r="B211" s="175" t="s">
        <v>18</v>
      </c>
      <c r="C211" s="177"/>
      <c r="D211" s="173"/>
      <c r="E211" s="180" t="s">
        <v>18</v>
      </c>
      <c r="F211" s="177"/>
      <c r="G211" s="173"/>
      <c r="H211" s="175" t="s">
        <v>18</v>
      </c>
      <c r="I211" s="177"/>
      <c r="J211" s="173"/>
      <c r="K211" s="175" t="s">
        <v>18</v>
      </c>
      <c r="L211" s="177"/>
      <c r="M211" s="173"/>
      <c r="N211" s="175" t="s">
        <v>18</v>
      </c>
      <c r="O211" s="177"/>
      <c r="P211" s="182"/>
      <c r="Q211" s="175" t="s">
        <v>18</v>
      </c>
      <c r="R211" s="177"/>
      <c r="S211" s="173"/>
      <c r="T211" s="180" t="s">
        <v>18</v>
      </c>
      <c r="U211" s="177"/>
      <c r="V211" s="173"/>
      <c r="W211" s="175" t="s">
        <v>18</v>
      </c>
      <c r="X211" s="177"/>
      <c r="Y211" s="173"/>
      <c r="Z211" s="175" t="s">
        <v>18</v>
      </c>
      <c r="AA211" s="177"/>
      <c r="AB211" s="173"/>
      <c r="AC211" s="175" t="s">
        <v>18</v>
      </c>
      <c r="AD211" s="177"/>
      <c r="AE211" s="173"/>
      <c r="AF211" s="175" t="s">
        <v>18</v>
      </c>
      <c r="AG211" s="177"/>
    </row>
    <row r="212" spans="1:33" ht="24" customHeight="1" thickBot="1">
      <c r="A212" s="183"/>
      <c r="B212" s="176"/>
      <c r="C212" s="178"/>
      <c r="D212" s="174"/>
      <c r="E212" s="181"/>
      <c r="F212" s="178"/>
      <c r="G212" s="174"/>
      <c r="H212" s="176"/>
      <c r="I212" s="178"/>
      <c r="J212" s="174"/>
      <c r="K212" s="176"/>
      <c r="L212" s="178"/>
      <c r="M212" s="174"/>
      <c r="N212" s="176"/>
      <c r="O212" s="178"/>
      <c r="P212" s="183"/>
      <c r="Q212" s="176"/>
      <c r="R212" s="178"/>
      <c r="S212" s="174"/>
      <c r="T212" s="181"/>
      <c r="U212" s="178"/>
      <c r="V212" s="174"/>
      <c r="W212" s="176"/>
      <c r="X212" s="178"/>
      <c r="Y212" s="174"/>
      <c r="Z212" s="176"/>
      <c r="AA212" s="178"/>
      <c r="AB212" s="174"/>
      <c r="AC212" s="176"/>
      <c r="AD212" s="178"/>
      <c r="AE212" s="174"/>
      <c r="AF212" s="176"/>
      <c r="AG212" s="178"/>
    </row>
    <row r="213" ht="24" customHeight="1"/>
    <row r="214" spans="11:18" ht="24" customHeight="1">
      <c r="K214" s="179" t="s">
        <v>147</v>
      </c>
      <c r="L214" s="179"/>
      <c r="M214" s="179"/>
      <c r="N214" s="179"/>
      <c r="O214" s="179"/>
      <c r="P214" s="179"/>
      <c r="Q214" s="179"/>
      <c r="R214" s="179"/>
    </row>
    <row r="215" spans="1:33" ht="24" customHeight="1">
      <c r="A215" s="98"/>
      <c r="B215" s="98"/>
      <c r="C215" s="98"/>
      <c r="D215" s="98"/>
      <c r="E215" s="98"/>
      <c r="F215" s="98"/>
      <c r="G215" s="98"/>
      <c r="H215" s="98"/>
      <c r="I215" s="98"/>
      <c r="J215" s="105" t="s">
        <v>143</v>
      </c>
      <c r="K215" s="179"/>
      <c r="L215" s="179"/>
      <c r="M215" s="179"/>
      <c r="N215" s="179"/>
      <c r="O215" s="179"/>
      <c r="P215" s="179"/>
      <c r="Q215" s="179"/>
      <c r="R215" s="179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</row>
    <row r="216" ht="24" customHeight="1">
      <c r="A216" s="98"/>
    </row>
    <row r="217" ht="24" customHeight="1">
      <c r="AG217" s="104">
        <f>AG205+1</f>
        <v>19</v>
      </c>
    </row>
    <row r="218" spans="1:33" ht="24" customHeight="1" thickBot="1">
      <c r="A218" s="100" t="s">
        <v>141</v>
      </c>
      <c r="B218" s="100"/>
      <c r="C218" s="100"/>
      <c r="D218" s="100"/>
      <c r="E218" s="100"/>
      <c r="F218" s="101" t="s">
        <v>142</v>
      </c>
      <c r="G218" s="100"/>
      <c r="H218" s="100"/>
      <c r="I218" s="100"/>
      <c r="J218" s="100"/>
      <c r="K218" s="100"/>
      <c r="L218" s="100"/>
      <c r="M218" s="100"/>
      <c r="N218" s="100" t="s">
        <v>16</v>
      </c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 t="s">
        <v>16</v>
      </c>
      <c r="AF218" s="100"/>
      <c r="AG218" s="100"/>
    </row>
    <row r="219" spans="5:33" ht="24" customHeight="1">
      <c r="E219" s="186" t="str">
        <f>Pelit!A23</f>
        <v>W.O.</v>
      </c>
      <c r="F219" s="186"/>
      <c r="G219" s="186"/>
      <c r="H219" s="186"/>
      <c r="I219" s="186"/>
      <c r="J219" s="186"/>
      <c r="K219" s="186"/>
      <c r="L219" s="186"/>
      <c r="N219" s="187"/>
      <c r="O219" s="188"/>
      <c r="P219" s="188"/>
      <c r="Q219" s="189"/>
      <c r="V219" s="186" t="str">
        <f>Pelit!F23</f>
        <v>W.O.</v>
      </c>
      <c r="W219" s="186"/>
      <c r="X219" s="186"/>
      <c r="Y219" s="186"/>
      <c r="Z219" s="186"/>
      <c r="AA219" s="186"/>
      <c r="AB219" s="186"/>
      <c r="AC219" s="186"/>
      <c r="AE219" s="187"/>
      <c r="AF219" s="188"/>
      <c r="AG219" s="189"/>
    </row>
    <row r="220" spans="1:33" ht="24" customHeight="1" thickBot="1">
      <c r="A220" s="185" t="s">
        <v>145</v>
      </c>
      <c r="B220" s="185"/>
      <c r="C220" s="185"/>
      <c r="D220" s="185"/>
      <c r="E220" s="186"/>
      <c r="F220" s="186"/>
      <c r="G220" s="186"/>
      <c r="H220" s="186"/>
      <c r="I220" s="186"/>
      <c r="J220" s="186"/>
      <c r="K220" s="186"/>
      <c r="L220" s="186"/>
      <c r="N220" s="190"/>
      <c r="O220" s="191"/>
      <c r="P220" s="191"/>
      <c r="Q220" s="192"/>
      <c r="R220" s="185" t="s">
        <v>146</v>
      </c>
      <c r="S220" s="185"/>
      <c r="T220" s="185"/>
      <c r="U220" s="185"/>
      <c r="V220" s="186"/>
      <c r="W220" s="186"/>
      <c r="X220" s="186"/>
      <c r="Y220" s="186"/>
      <c r="Z220" s="186"/>
      <c r="AA220" s="186"/>
      <c r="AB220" s="186"/>
      <c r="AC220" s="186"/>
      <c r="AD220" s="98"/>
      <c r="AE220" s="190"/>
      <c r="AF220" s="191"/>
      <c r="AG220" s="192"/>
    </row>
    <row r="221" ht="24" customHeight="1" thickBot="1"/>
    <row r="222" spans="1:33" ht="24" customHeight="1" thickBot="1">
      <c r="A222" s="184" t="s">
        <v>117</v>
      </c>
      <c r="B222" s="184"/>
      <c r="C222" s="184"/>
      <c r="D222" s="184" t="s">
        <v>118</v>
      </c>
      <c r="E222" s="184"/>
      <c r="F222" s="184"/>
      <c r="G222" s="184" t="s">
        <v>119</v>
      </c>
      <c r="H222" s="184"/>
      <c r="I222" s="184"/>
      <c r="J222" s="184" t="s">
        <v>120</v>
      </c>
      <c r="K222" s="184"/>
      <c r="L222" s="184"/>
      <c r="M222" s="184" t="s">
        <v>121</v>
      </c>
      <c r="N222" s="184"/>
      <c r="O222" s="184"/>
      <c r="P222" s="184" t="s">
        <v>122</v>
      </c>
      <c r="Q222" s="184"/>
      <c r="R222" s="184"/>
      <c r="S222" s="184" t="s">
        <v>123</v>
      </c>
      <c r="T222" s="184"/>
      <c r="U222" s="184"/>
      <c r="V222" s="184" t="s">
        <v>124</v>
      </c>
      <c r="W222" s="184"/>
      <c r="X222" s="184"/>
      <c r="Y222" s="184" t="s">
        <v>125</v>
      </c>
      <c r="Z222" s="184"/>
      <c r="AA222" s="184"/>
      <c r="AB222" s="184" t="s">
        <v>126</v>
      </c>
      <c r="AC222" s="184"/>
      <c r="AD222" s="184"/>
      <c r="AE222" s="184" t="s">
        <v>127</v>
      </c>
      <c r="AF222" s="184"/>
      <c r="AG222" s="184"/>
    </row>
    <row r="223" spans="1:33" ht="24" customHeight="1">
      <c r="A223" s="182"/>
      <c r="B223" s="175" t="s">
        <v>18</v>
      </c>
      <c r="C223" s="177"/>
      <c r="D223" s="173"/>
      <c r="E223" s="180" t="s">
        <v>18</v>
      </c>
      <c r="F223" s="177"/>
      <c r="G223" s="173"/>
      <c r="H223" s="175" t="s">
        <v>18</v>
      </c>
      <c r="I223" s="177"/>
      <c r="J223" s="173"/>
      <c r="K223" s="175" t="s">
        <v>18</v>
      </c>
      <c r="L223" s="177"/>
      <c r="M223" s="173"/>
      <c r="N223" s="175" t="s">
        <v>18</v>
      </c>
      <c r="O223" s="177"/>
      <c r="P223" s="182"/>
      <c r="Q223" s="175" t="s">
        <v>18</v>
      </c>
      <c r="R223" s="177"/>
      <c r="S223" s="173"/>
      <c r="T223" s="180" t="s">
        <v>18</v>
      </c>
      <c r="U223" s="177"/>
      <c r="V223" s="173"/>
      <c r="W223" s="175" t="s">
        <v>18</v>
      </c>
      <c r="X223" s="177"/>
      <c r="Y223" s="173"/>
      <c r="Z223" s="175" t="s">
        <v>18</v>
      </c>
      <c r="AA223" s="177"/>
      <c r="AB223" s="173"/>
      <c r="AC223" s="175" t="s">
        <v>18</v>
      </c>
      <c r="AD223" s="177"/>
      <c r="AE223" s="173"/>
      <c r="AF223" s="175" t="s">
        <v>18</v>
      </c>
      <c r="AG223" s="177"/>
    </row>
    <row r="224" spans="1:33" ht="24" customHeight="1" thickBot="1">
      <c r="A224" s="183"/>
      <c r="B224" s="176"/>
      <c r="C224" s="178"/>
      <c r="D224" s="174"/>
      <c r="E224" s="181"/>
      <c r="F224" s="178"/>
      <c r="G224" s="174"/>
      <c r="H224" s="176"/>
      <c r="I224" s="178"/>
      <c r="J224" s="174"/>
      <c r="K224" s="176"/>
      <c r="L224" s="178"/>
      <c r="M224" s="174"/>
      <c r="N224" s="176"/>
      <c r="O224" s="178"/>
      <c r="P224" s="183"/>
      <c r="Q224" s="176"/>
      <c r="R224" s="178"/>
      <c r="S224" s="174"/>
      <c r="T224" s="181"/>
      <c r="U224" s="178"/>
      <c r="V224" s="174"/>
      <c r="W224" s="176"/>
      <c r="X224" s="178"/>
      <c r="Y224" s="174"/>
      <c r="Z224" s="176"/>
      <c r="AA224" s="178"/>
      <c r="AB224" s="174"/>
      <c r="AC224" s="176"/>
      <c r="AD224" s="178"/>
      <c r="AE224" s="174"/>
      <c r="AF224" s="176"/>
      <c r="AG224" s="178"/>
    </row>
    <row r="225" spans="1:33" ht="24" customHeight="1">
      <c r="A225" s="102"/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</row>
    <row r="226" spans="1:33" ht="24" customHeight="1">
      <c r="A226" s="102"/>
      <c r="B226" s="102"/>
      <c r="C226" s="102"/>
      <c r="D226" s="102"/>
      <c r="E226" s="102"/>
      <c r="F226" s="102"/>
      <c r="G226" s="102"/>
      <c r="H226" s="102"/>
      <c r="I226" s="102"/>
      <c r="J226" s="102"/>
      <c r="K226" s="179" t="s">
        <v>147</v>
      </c>
      <c r="L226" s="179"/>
      <c r="M226" s="179"/>
      <c r="N226" s="179"/>
      <c r="O226" s="179"/>
      <c r="P226" s="179"/>
      <c r="Q226" s="179"/>
      <c r="R226" s="179"/>
      <c r="S226" s="102"/>
      <c r="T226" s="102"/>
      <c r="U226" s="102"/>
      <c r="V226" s="102"/>
      <c r="W226" s="102"/>
      <c r="X226" s="102"/>
      <c r="Y226" s="102"/>
      <c r="Z226" s="102"/>
      <c r="AA226" s="102"/>
      <c r="AB226" s="102"/>
      <c r="AC226" s="102"/>
      <c r="AD226" s="102"/>
      <c r="AE226" s="102"/>
      <c r="AF226" s="102"/>
      <c r="AG226" s="102"/>
    </row>
    <row r="227" spans="1:33" ht="24" customHeight="1">
      <c r="A227" s="98"/>
      <c r="B227" s="102"/>
      <c r="C227" s="102"/>
      <c r="D227" s="102"/>
      <c r="E227" s="102"/>
      <c r="F227" s="102"/>
      <c r="G227" s="102"/>
      <c r="H227" s="102"/>
      <c r="I227" s="102"/>
      <c r="J227" s="105" t="s">
        <v>143</v>
      </c>
      <c r="K227" s="179"/>
      <c r="L227" s="179"/>
      <c r="M227" s="179"/>
      <c r="N227" s="179"/>
      <c r="O227" s="179"/>
      <c r="P227" s="179"/>
      <c r="Q227" s="179"/>
      <c r="R227" s="179"/>
      <c r="S227" s="102"/>
      <c r="T227" s="102"/>
      <c r="U227" s="102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102"/>
      <c r="AG227" s="102"/>
    </row>
    <row r="228" spans="1:33" ht="24" customHeight="1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</row>
    <row r="229" spans="1:33" ht="24" customHeight="1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4">
        <f>AG217+1</f>
        <v>20</v>
      </c>
    </row>
    <row r="230" spans="1:33" ht="24" customHeight="1" thickBot="1">
      <c r="A230" s="100" t="s">
        <v>141</v>
      </c>
      <c r="B230" s="100"/>
      <c r="C230" s="100"/>
      <c r="D230" s="100"/>
      <c r="E230" s="100"/>
      <c r="F230" s="101" t="s">
        <v>142</v>
      </c>
      <c r="G230" s="100"/>
      <c r="H230" s="100"/>
      <c r="I230" s="100"/>
      <c r="J230" s="100"/>
      <c r="K230" s="100"/>
      <c r="L230" s="100"/>
      <c r="M230" s="100"/>
      <c r="N230" s="100" t="s">
        <v>16</v>
      </c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 t="s">
        <v>16</v>
      </c>
      <c r="AF230" s="100"/>
      <c r="AG230" s="100"/>
    </row>
    <row r="231" spans="5:33" ht="24" customHeight="1">
      <c r="E231" s="186" t="str">
        <f>Pelit!A24</f>
        <v>W.O.</v>
      </c>
      <c r="F231" s="186"/>
      <c r="G231" s="186"/>
      <c r="H231" s="186"/>
      <c r="I231" s="186"/>
      <c r="J231" s="186"/>
      <c r="K231" s="186"/>
      <c r="L231" s="186"/>
      <c r="N231" s="187"/>
      <c r="O231" s="188"/>
      <c r="P231" s="188"/>
      <c r="Q231" s="189"/>
      <c r="V231" s="186" t="str">
        <f>Pelit!F24</f>
        <v>W.O.</v>
      </c>
      <c r="W231" s="186"/>
      <c r="X231" s="186"/>
      <c r="Y231" s="186"/>
      <c r="Z231" s="186"/>
      <c r="AA231" s="186"/>
      <c r="AB231" s="186"/>
      <c r="AC231" s="186"/>
      <c r="AE231" s="187"/>
      <c r="AF231" s="188"/>
      <c r="AG231" s="189"/>
    </row>
    <row r="232" spans="1:33" ht="24" customHeight="1" thickBot="1">
      <c r="A232" s="185" t="s">
        <v>145</v>
      </c>
      <c r="B232" s="185"/>
      <c r="C232" s="185"/>
      <c r="D232" s="185"/>
      <c r="E232" s="186"/>
      <c r="F232" s="186"/>
      <c r="G232" s="186"/>
      <c r="H232" s="186"/>
      <c r="I232" s="186"/>
      <c r="J232" s="186"/>
      <c r="K232" s="186"/>
      <c r="L232" s="186"/>
      <c r="N232" s="190"/>
      <c r="O232" s="191"/>
      <c r="P232" s="191"/>
      <c r="Q232" s="192"/>
      <c r="R232" s="185" t="s">
        <v>146</v>
      </c>
      <c r="S232" s="185"/>
      <c r="T232" s="185"/>
      <c r="U232" s="185"/>
      <c r="V232" s="186"/>
      <c r="W232" s="186"/>
      <c r="X232" s="186"/>
      <c r="Y232" s="186"/>
      <c r="Z232" s="186"/>
      <c r="AA232" s="186"/>
      <c r="AB232" s="186"/>
      <c r="AC232" s="186"/>
      <c r="AD232" s="98"/>
      <c r="AE232" s="190"/>
      <c r="AF232" s="191"/>
      <c r="AG232" s="192"/>
    </row>
    <row r="233" ht="24" customHeight="1" thickBot="1"/>
    <row r="234" spans="1:33" ht="24" customHeight="1" thickBot="1">
      <c r="A234" s="184" t="s">
        <v>117</v>
      </c>
      <c r="B234" s="184"/>
      <c r="C234" s="184"/>
      <c r="D234" s="184" t="s">
        <v>118</v>
      </c>
      <c r="E234" s="184"/>
      <c r="F234" s="184"/>
      <c r="G234" s="184" t="s">
        <v>119</v>
      </c>
      <c r="H234" s="184"/>
      <c r="I234" s="184"/>
      <c r="J234" s="184" t="s">
        <v>120</v>
      </c>
      <c r="K234" s="184"/>
      <c r="L234" s="184"/>
      <c r="M234" s="184" t="s">
        <v>121</v>
      </c>
      <c r="N234" s="184"/>
      <c r="O234" s="184"/>
      <c r="P234" s="184" t="s">
        <v>122</v>
      </c>
      <c r="Q234" s="184"/>
      <c r="R234" s="184"/>
      <c r="S234" s="184" t="s">
        <v>123</v>
      </c>
      <c r="T234" s="184"/>
      <c r="U234" s="184"/>
      <c r="V234" s="184" t="s">
        <v>124</v>
      </c>
      <c r="W234" s="184"/>
      <c r="X234" s="184"/>
      <c r="Y234" s="184" t="s">
        <v>125</v>
      </c>
      <c r="Z234" s="184"/>
      <c r="AA234" s="184"/>
      <c r="AB234" s="184" t="s">
        <v>126</v>
      </c>
      <c r="AC234" s="184"/>
      <c r="AD234" s="184"/>
      <c r="AE234" s="184" t="s">
        <v>127</v>
      </c>
      <c r="AF234" s="184"/>
      <c r="AG234" s="184"/>
    </row>
    <row r="235" spans="1:33" ht="24" customHeight="1">
      <c r="A235" s="182"/>
      <c r="B235" s="175" t="s">
        <v>18</v>
      </c>
      <c r="C235" s="177"/>
      <c r="D235" s="173"/>
      <c r="E235" s="180" t="s">
        <v>18</v>
      </c>
      <c r="F235" s="177"/>
      <c r="G235" s="173"/>
      <c r="H235" s="175" t="s">
        <v>18</v>
      </c>
      <c r="I235" s="177"/>
      <c r="J235" s="173"/>
      <c r="K235" s="175" t="s">
        <v>18</v>
      </c>
      <c r="L235" s="177"/>
      <c r="M235" s="173"/>
      <c r="N235" s="175" t="s">
        <v>18</v>
      </c>
      <c r="O235" s="177"/>
      <c r="P235" s="182"/>
      <c r="Q235" s="175" t="s">
        <v>18</v>
      </c>
      <c r="R235" s="177"/>
      <c r="S235" s="173"/>
      <c r="T235" s="180" t="s">
        <v>18</v>
      </c>
      <c r="U235" s="177"/>
      <c r="V235" s="173"/>
      <c r="W235" s="175" t="s">
        <v>18</v>
      </c>
      <c r="X235" s="177"/>
      <c r="Y235" s="173"/>
      <c r="Z235" s="175" t="s">
        <v>18</v>
      </c>
      <c r="AA235" s="177"/>
      <c r="AB235" s="173"/>
      <c r="AC235" s="175" t="s">
        <v>18</v>
      </c>
      <c r="AD235" s="177"/>
      <c r="AE235" s="173"/>
      <c r="AF235" s="175" t="s">
        <v>18</v>
      </c>
      <c r="AG235" s="177"/>
    </row>
    <row r="236" spans="1:33" ht="24" customHeight="1" thickBot="1">
      <c r="A236" s="183"/>
      <c r="B236" s="176"/>
      <c r="C236" s="178"/>
      <c r="D236" s="174"/>
      <c r="E236" s="181"/>
      <c r="F236" s="178"/>
      <c r="G236" s="174"/>
      <c r="H236" s="176"/>
      <c r="I236" s="178"/>
      <c r="J236" s="174"/>
      <c r="K236" s="176"/>
      <c r="L236" s="178"/>
      <c r="M236" s="174"/>
      <c r="N236" s="176"/>
      <c r="O236" s="178"/>
      <c r="P236" s="183"/>
      <c r="Q236" s="176"/>
      <c r="R236" s="178"/>
      <c r="S236" s="174"/>
      <c r="T236" s="181"/>
      <c r="U236" s="178"/>
      <c r="V236" s="174"/>
      <c r="W236" s="176"/>
      <c r="X236" s="178"/>
      <c r="Y236" s="174"/>
      <c r="Z236" s="176"/>
      <c r="AA236" s="178"/>
      <c r="AB236" s="174"/>
      <c r="AC236" s="176"/>
      <c r="AD236" s="178"/>
      <c r="AE236" s="174"/>
      <c r="AF236" s="176"/>
      <c r="AG236" s="178"/>
    </row>
    <row r="237" ht="24" customHeight="1"/>
    <row r="238" spans="11:18" ht="24" customHeight="1">
      <c r="K238" s="179" t="s">
        <v>147</v>
      </c>
      <c r="L238" s="179"/>
      <c r="M238" s="179"/>
      <c r="N238" s="179"/>
      <c r="O238" s="179"/>
      <c r="P238" s="179"/>
      <c r="Q238" s="179"/>
      <c r="R238" s="179"/>
    </row>
    <row r="239" spans="1:33" ht="24" customHeight="1">
      <c r="A239" s="98"/>
      <c r="B239" s="98"/>
      <c r="C239" s="98"/>
      <c r="D239" s="98"/>
      <c r="E239" s="98"/>
      <c r="F239" s="98"/>
      <c r="G239" s="98"/>
      <c r="H239" s="98"/>
      <c r="I239" s="98"/>
      <c r="J239" s="105" t="s">
        <v>143</v>
      </c>
      <c r="K239" s="179"/>
      <c r="L239" s="179"/>
      <c r="M239" s="179"/>
      <c r="N239" s="179"/>
      <c r="O239" s="179"/>
      <c r="P239" s="179"/>
      <c r="Q239" s="179"/>
      <c r="R239" s="179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</row>
    <row r="240" ht="24" customHeight="1">
      <c r="A240" s="98"/>
    </row>
    <row r="241" ht="24" customHeight="1">
      <c r="AG241" s="104">
        <f>AG229+1</f>
        <v>21</v>
      </c>
    </row>
    <row r="242" spans="1:33" ht="24" customHeight="1" thickBot="1">
      <c r="A242" s="100" t="s">
        <v>141</v>
      </c>
      <c r="B242" s="100"/>
      <c r="C242" s="100"/>
      <c r="D242" s="100"/>
      <c r="E242" s="100"/>
      <c r="F242" s="101" t="s">
        <v>142</v>
      </c>
      <c r="G242" s="100"/>
      <c r="H242" s="100"/>
      <c r="I242" s="100"/>
      <c r="J242" s="100"/>
      <c r="K242" s="100"/>
      <c r="L242" s="100"/>
      <c r="M242" s="100"/>
      <c r="N242" s="100" t="s">
        <v>16</v>
      </c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 t="s">
        <v>16</v>
      </c>
      <c r="AF242" s="100"/>
      <c r="AG242" s="100"/>
    </row>
    <row r="243" spans="5:33" ht="24" customHeight="1">
      <c r="E243" s="186" t="str">
        <f>Pelit!A25</f>
        <v>W.O.</v>
      </c>
      <c r="F243" s="186"/>
      <c r="G243" s="186"/>
      <c r="H243" s="186"/>
      <c r="I243" s="186"/>
      <c r="J243" s="186"/>
      <c r="K243" s="186"/>
      <c r="L243" s="186"/>
      <c r="N243" s="187"/>
      <c r="O243" s="188"/>
      <c r="P243" s="188"/>
      <c r="Q243" s="189"/>
      <c r="V243" s="186" t="str">
        <f>Pelit!F25</f>
        <v>W.O.</v>
      </c>
      <c r="W243" s="186"/>
      <c r="X243" s="186"/>
      <c r="Y243" s="186"/>
      <c r="Z243" s="186"/>
      <c r="AA243" s="186"/>
      <c r="AB243" s="186"/>
      <c r="AC243" s="186"/>
      <c r="AE243" s="187"/>
      <c r="AF243" s="188"/>
      <c r="AG243" s="189"/>
    </row>
    <row r="244" spans="1:33" ht="24" customHeight="1" thickBot="1">
      <c r="A244" s="185" t="s">
        <v>145</v>
      </c>
      <c r="B244" s="185"/>
      <c r="C244" s="185"/>
      <c r="D244" s="185"/>
      <c r="E244" s="186"/>
      <c r="F244" s="186"/>
      <c r="G244" s="186"/>
      <c r="H244" s="186"/>
      <c r="I244" s="186"/>
      <c r="J244" s="186"/>
      <c r="K244" s="186"/>
      <c r="L244" s="186"/>
      <c r="N244" s="190"/>
      <c r="O244" s="191"/>
      <c r="P244" s="191"/>
      <c r="Q244" s="192"/>
      <c r="R244" s="185" t="s">
        <v>146</v>
      </c>
      <c r="S244" s="185"/>
      <c r="T244" s="185"/>
      <c r="U244" s="185"/>
      <c r="V244" s="186"/>
      <c r="W244" s="186"/>
      <c r="X244" s="186"/>
      <c r="Y244" s="186"/>
      <c r="Z244" s="186"/>
      <c r="AA244" s="186"/>
      <c r="AB244" s="186"/>
      <c r="AC244" s="186"/>
      <c r="AD244" s="98"/>
      <c r="AE244" s="190"/>
      <c r="AF244" s="191"/>
      <c r="AG244" s="192"/>
    </row>
    <row r="245" ht="24" customHeight="1" thickBot="1"/>
    <row r="246" spans="1:33" ht="24" customHeight="1" thickBot="1">
      <c r="A246" s="184" t="s">
        <v>117</v>
      </c>
      <c r="B246" s="184"/>
      <c r="C246" s="184"/>
      <c r="D246" s="184" t="s">
        <v>118</v>
      </c>
      <c r="E246" s="184"/>
      <c r="F246" s="184"/>
      <c r="G246" s="184" t="s">
        <v>119</v>
      </c>
      <c r="H246" s="184"/>
      <c r="I246" s="184"/>
      <c r="J246" s="184" t="s">
        <v>120</v>
      </c>
      <c r="K246" s="184"/>
      <c r="L246" s="184"/>
      <c r="M246" s="184" t="s">
        <v>121</v>
      </c>
      <c r="N246" s="184"/>
      <c r="O246" s="184"/>
      <c r="P246" s="184" t="s">
        <v>122</v>
      </c>
      <c r="Q246" s="184"/>
      <c r="R246" s="184"/>
      <c r="S246" s="184" t="s">
        <v>123</v>
      </c>
      <c r="T246" s="184"/>
      <c r="U246" s="184"/>
      <c r="V246" s="184" t="s">
        <v>124</v>
      </c>
      <c r="W246" s="184"/>
      <c r="X246" s="184"/>
      <c r="Y246" s="184" t="s">
        <v>125</v>
      </c>
      <c r="Z246" s="184"/>
      <c r="AA246" s="184"/>
      <c r="AB246" s="184" t="s">
        <v>126</v>
      </c>
      <c r="AC246" s="184"/>
      <c r="AD246" s="184"/>
      <c r="AE246" s="184" t="s">
        <v>127</v>
      </c>
      <c r="AF246" s="184"/>
      <c r="AG246" s="184"/>
    </row>
    <row r="247" spans="1:33" ht="24" customHeight="1">
      <c r="A247" s="182"/>
      <c r="B247" s="175" t="s">
        <v>18</v>
      </c>
      <c r="C247" s="177"/>
      <c r="D247" s="173"/>
      <c r="E247" s="180" t="s">
        <v>18</v>
      </c>
      <c r="F247" s="177"/>
      <c r="G247" s="173"/>
      <c r="H247" s="175" t="s">
        <v>18</v>
      </c>
      <c r="I247" s="177"/>
      <c r="J247" s="173"/>
      <c r="K247" s="175" t="s">
        <v>18</v>
      </c>
      <c r="L247" s="177"/>
      <c r="M247" s="173"/>
      <c r="N247" s="175" t="s">
        <v>18</v>
      </c>
      <c r="O247" s="177"/>
      <c r="P247" s="182"/>
      <c r="Q247" s="175" t="s">
        <v>18</v>
      </c>
      <c r="R247" s="177"/>
      <c r="S247" s="173"/>
      <c r="T247" s="180" t="s">
        <v>18</v>
      </c>
      <c r="U247" s="177"/>
      <c r="V247" s="173"/>
      <c r="W247" s="175" t="s">
        <v>18</v>
      </c>
      <c r="X247" s="177"/>
      <c r="Y247" s="173"/>
      <c r="Z247" s="175" t="s">
        <v>18</v>
      </c>
      <c r="AA247" s="177"/>
      <c r="AB247" s="173"/>
      <c r="AC247" s="175" t="s">
        <v>18</v>
      </c>
      <c r="AD247" s="177"/>
      <c r="AE247" s="173"/>
      <c r="AF247" s="175" t="s">
        <v>18</v>
      </c>
      <c r="AG247" s="177"/>
    </row>
    <row r="248" spans="1:33" ht="24" customHeight="1" thickBot="1">
      <c r="A248" s="183"/>
      <c r="B248" s="176"/>
      <c r="C248" s="178"/>
      <c r="D248" s="174"/>
      <c r="E248" s="181"/>
      <c r="F248" s="178"/>
      <c r="G248" s="174"/>
      <c r="H248" s="176"/>
      <c r="I248" s="178"/>
      <c r="J248" s="174"/>
      <c r="K248" s="176"/>
      <c r="L248" s="178"/>
      <c r="M248" s="174"/>
      <c r="N248" s="176"/>
      <c r="O248" s="178"/>
      <c r="P248" s="183"/>
      <c r="Q248" s="176"/>
      <c r="R248" s="178"/>
      <c r="S248" s="174"/>
      <c r="T248" s="181"/>
      <c r="U248" s="178"/>
      <c r="V248" s="174"/>
      <c r="W248" s="176"/>
      <c r="X248" s="178"/>
      <c r="Y248" s="174"/>
      <c r="Z248" s="176"/>
      <c r="AA248" s="178"/>
      <c r="AB248" s="174"/>
      <c r="AC248" s="176"/>
      <c r="AD248" s="178"/>
      <c r="AE248" s="174"/>
      <c r="AF248" s="176"/>
      <c r="AG248" s="178"/>
    </row>
    <row r="249" spans="1:33" ht="24" customHeight="1">
      <c r="A249" s="102"/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102"/>
      <c r="AC249" s="102"/>
      <c r="AD249" s="102"/>
      <c r="AE249" s="102"/>
      <c r="AF249" s="102"/>
      <c r="AG249" s="102"/>
    </row>
    <row r="250" spans="1:33" ht="24" customHeight="1">
      <c r="A250" s="102"/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  <c r="AB250" s="102"/>
      <c r="AC250" s="102"/>
      <c r="AD250" s="102"/>
      <c r="AE250" s="102"/>
      <c r="AF250" s="102"/>
      <c r="AG250" s="102"/>
    </row>
    <row r="251" spans="1:33" ht="24" customHeight="1">
      <c r="A251" s="98"/>
      <c r="B251" s="102"/>
      <c r="C251" s="102"/>
      <c r="D251" s="102"/>
      <c r="E251" s="102"/>
      <c r="F251" s="102"/>
      <c r="G251" s="102"/>
      <c r="H251" s="102"/>
      <c r="I251" s="102"/>
      <c r="J251" s="105" t="s">
        <v>143</v>
      </c>
      <c r="K251" s="99" t="s">
        <v>144</v>
      </c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102"/>
      <c r="AC251" s="102"/>
      <c r="AD251" s="102"/>
      <c r="AE251" s="102"/>
      <c r="AF251" s="102"/>
      <c r="AG251" s="102"/>
    </row>
    <row r="252" spans="1:33" ht="24" customHeight="1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</row>
    <row r="253" spans="1:33" ht="24" customHeight="1">
      <c r="A253" s="102"/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  <c r="AB253" s="102"/>
      <c r="AC253" s="102"/>
      <c r="AD253" s="102"/>
      <c r="AE253" s="102"/>
      <c r="AF253" s="102"/>
      <c r="AG253" s="104">
        <f>AG241+1</f>
        <v>22</v>
      </c>
    </row>
    <row r="254" spans="1:33" ht="24" customHeight="1" thickBot="1">
      <c r="A254" s="100" t="s">
        <v>141</v>
      </c>
      <c r="B254" s="100"/>
      <c r="C254" s="100"/>
      <c r="D254" s="100"/>
      <c r="E254" s="100"/>
      <c r="F254" s="101" t="s">
        <v>142</v>
      </c>
      <c r="G254" s="100"/>
      <c r="H254" s="100"/>
      <c r="I254" s="100"/>
      <c r="J254" s="100"/>
      <c r="K254" s="100"/>
      <c r="L254" s="100"/>
      <c r="M254" s="100"/>
      <c r="N254" s="100" t="s">
        <v>16</v>
      </c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 t="s">
        <v>16</v>
      </c>
      <c r="AF254" s="100"/>
      <c r="AG254" s="100"/>
    </row>
    <row r="255" spans="5:33" ht="24" customHeight="1">
      <c r="E255" s="186" t="str">
        <f>Pelit!A26</f>
        <v>W.O.</v>
      </c>
      <c r="F255" s="186"/>
      <c r="G255" s="186"/>
      <c r="H255" s="186"/>
      <c r="I255" s="186"/>
      <c r="J255" s="186"/>
      <c r="K255" s="186"/>
      <c r="L255" s="186"/>
      <c r="N255" s="187"/>
      <c r="O255" s="188"/>
      <c r="P255" s="188"/>
      <c r="Q255" s="189"/>
      <c r="V255" s="186" t="str">
        <f>Pelit!F26</f>
        <v>W.O.</v>
      </c>
      <c r="W255" s="186"/>
      <c r="X255" s="186"/>
      <c r="Y255" s="186"/>
      <c r="Z255" s="186"/>
      <c r="AA255" s="186"/>
      <c r="AB255" s="186"/>
      <c r="AC255" s="186"/>
      <c r="AE255" s="187"/>
      <c r="AF255" s="188"/>
      <c r="AG255" s="189"/>
    </row>
    <row r="256" spans="1:33" ht="24" customHeight="1" thickBot="1">
      <c r="A256" s="185" t="s">
        <v>145</v>
      </c>
      <c r="B256" s="185"/>
      <c r="C256" s="185"/>
      <c r="D256" s="185"/>
      <c r="E256" s="186"/>
      <c r="F256" s="186"/>
      <c r="G256" s="186"/>
      <c r="H256" s="186"/>
      <c r="I256" s="186"/>
      <c r="J256" s="186"/>
      <c r="K256" s="186"/>
      <c r="L256" s="186"/>
      <c r="N256" s="190"/>
      <c r="O256" s="191"/>
      <c r="P256" s="191"/>
      <c r="Q256" s="192"/>
      <c r="R256" s="185" t="s">
        <v>146</v>
      </c>
      <c r="S256" s="185"/>
      <c r="T256" s="185"/>
      <c r="U256" s="185"/>
      <c r="V256" s="186"/>
      <c r="W256" s="186"/>
      <c r="X256" s="186"/>
      <c r="Y256" s="186"/>
      <c r="Z256" s="186"/>
      <c r="AA256" s="186"/>
      <c r="AB256" s="186"/>
      <c r="AC256" s="186"/>
      <c r="AD256" s="98"/>
      <c r="AE256" s="190"/>
      <c r="AF256" s="191"/>
      <c r="AG256" s="192"/>
    </row>
    <row r="257" ht="24" customHeight="1" thickBot="1"/>
    <row r="258" spans="1:33" ht="24" customHeight="1" thickBot="1">
      <c r="A258" s="184" t="s">
        <v>117</v>
      </c>
      <c r="B258" s="184"/>
      <c r="C258" s="184"/>
      <c r="D258" s="184" t="s">
        <v>118</v>
      </c>
      <c r="E258" s="184"/>
      <c r="F258" s="184"/>
      <c r="G258" s="184" t="s">
        <v>119</v>
      </c>
      <c r="H258" s="184"/>
      <c r="I258" s="184"/>
      <c r="J258" s="184" t="s">
        <v>120</v>
      </c>
      <c r="K258" s="184"/>
      <c r="L258" s="184"/>
      <c r="M258" s="184" t="s">
        <v>121</v>
      </c>
      <c r="N258" s="184"/>
      <c r="O258" s="184"/>
      <c r="P258" s="184" t="s">
        <v>122</v>
      </c>
      <c r="Q258" s="184"/>
      <c r="R258" s="184"/>
      <c r="S258" s="184" t="s">
        <v>123</v>
      </c>
      <c r="T258" s="184"/>
      <c r="U258" s="184"/>
      <c r="V258" s="184" t="s">
        <v>124</v>
      </c>
      <c r="W258" s="184"/>
      <c r="X258" s="184"/>
      <c r="Y258" s="184" t="s">
        <v>125</v>
      </c>
      <c r="Z258" s="184"/>
      <c r="AA258" s="184"/>
      <c r="AB258" s="184" t="s">
        <v>126</v>
      </c>
      <c r="AC258" s="184"/>
      <c r="AD258" s="184"/>
      <c r="AE258" s="184" t="s">
        <v>127</v>
      </c>
      <c r="AF258" s="184"/>
      <c r="AG258" s="184"/>
    </row>
    <row r="259" spans="1:33" ht="24" customHeight="1">
      <c r="A259" s="182"/>
      <c r="B259" s="175" t="s">
        <v>18</v>
      </c>
      <c r="C259" s="177"/>
      <c r="D259" s="173"/>
      <c r="E259" s="180" t="s">
        <v>18</v>
      </c>
      <c r="F259" s="177"/>
      <c r="G259" s="173"/>
      <c r="H259" s="175" t="s">
        <v>18</v>
      </c>
      <c r="I259" s="177"/>
      <c r="J259" s="173"/>
      <c r="K259" s="175" t="s">
        <v>18</v>
      </c>
      <c r="L259" s="177"/>
      <c r="M259" s="173"/>
      <c r="N259" s="175" t="s">
        <v>18</v>
      </c>
      <c r="O259" s="177"/>
      <c r="P259" s="182"/>
      <c r="Q259" s="175" t="s">
        <v>18</v>
      </c>
      <c r="R259" s="177"/>
      <c r="S259" s="173"/>
      <c r="T259" s="180" t="s">
        <v>18</v>
      </c>
      <c r="U259" s="177"/>
      <c r="V259" s="173"/>
      <c r="W259" s="175" t="s">
        <v>18</v>
      </c>
      <c r="X259" s="177"/>
      <c r="Y259" s="173"/>
      <c r="Z259" s="175" t="s">
        <v>18</v>
      </c>
      <c r="AA259" s="177"/>
      <c r="AB259" s="173"/>
      <c r="AC259" s="175" t="s">
        <v>18</v>
      </c>
      <c r="AD259" s="177"/>
      <c r="AE259" s="173"/>
      <c r="AF259" s="175" t="s">
        <v>18</v>
      </c>
      <c r="AG259" s="177"/>
    </row>
    <row r="260" spans="1:33" ht="24" customHeight="1" thickBot="1">
      <c r="A260" s="183"/>
      <c r="B260" s="176"/>
      <c r="C260" s="178"/>
      <c r="D260" s="174"/>
      <c r="E260" s="181"/>
      <c r="F260" s="178"/>
      <c r="G260" s="174"/>
      <c r="H260" s="176"/>
      <c r="I260" s="178"/>
      <c r="J260" s="174"/>
      <c r="K260" s="176"/>
      <c r="L260" s="178"/>
      <c r="M260" s="174"/>
      <c r="N260" s="176"/>
      <c r="O260" s="178"/>
      <c r="P260" s="183"/>
      <c r="Q260" s="176"/>
      <c r="R260" s="178"/>
      <c r="S260" s="174"/>
      <c r="T260" s="181"/>
      <c r="U260" s="178"/>
      <c r="V260" s="174"/>
      <c r="W260" s="176"/>
      <c r="X260" s="178"/>
      <c r="Y260" s="174"/>
      <c r="Z260" s="176"/>
      <c r="AA260" s="178"/>
      <c r="AB260" s="174"/>
      <c r="AC260" s="176"/>
      <c r="AD260" s="178"/>
      <c r="AE260" s="174"/>
      <c r="AF260" s="176"/>
      <c r="AG260" s="178"/>
    </row>
    <row r="261" ht="24" customHeight="1"/>
    <row r="262" spans="11:18" ht="24" customHeight="1">
      <c r="K262" s="179" t="s">
        <v>147</v>
      </c>
      <c r="L262" s="179"/>
      <c r="M262" s="179"/>
      <c r="N262" s="179"/>
      <c r="O262" s="179"/>
      <c r="P262" s="179"/>
      <c r="Q262" s="179"/>
      <c r="R262" s="179"/>
    </row>
    <row r="263" spans="1:33" ht="24" customHeight="1">
      <c r="A263" s="98"/>
      <c r="B263" s="98"/>
      <c r="C263" s="98"/>
      <c r="D263" s="98"/>
      <c r="E263" s="98"/>
      <c r="F263" s="98"/>
      <c r="G263" s="98"/>
      <c r="H263" s="98"/>
      <c r="I263" s="98"/>
      <c r="J263" s="105" t="s">
        <v>143</v>
      </c>
      <c r="K263" s="179"/>
      <c r="L263" s="179"/>
      <c r="M263" s="179"/>
      <c r="N263" s="179"/>
      <c r="O263" s="179"/>
      <c r="P263" s="179"/>
      <c r="Q263" s="179"/>
      <c r="R263" s="179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  <c r="AD263" s="98"/>
      <c r="AE263" s="98"/>
      <c r="AF263" s="98"/>
      <c r="AG263" s="98"/>
    </row>
    <row r="264" ht="24" customHeight="1">
      <c r="A264" s="98"/>
    </row>
    <row r="265" ht="24" customHeight="1">
      <c r="AG265" s="104">
        <f>AG253+1</f>
        <v>23</v>
      </c>
    </row>
    <row r="266" spans="1:33" ht="24" customHeight="1" thickBot="1">
      <c r="A266" s="100" t="s">
        <v>141</v>
      </c>
      <c r="B266" s="100"/>
      <c r="C266" s="100"/>
      <c r="D266" s="100"/>
      <c r="E266" s="100"/>
      <c r="F266" s="101" t="s">
        <v>142</v>
      </c>
      <c r="G266" s="100"/>
      <c r="H266" s="100"/>
      <c r="I266" s="100"/>
      <c r="J266" s="100"/>
      <c r="K266" s="100"/>
      <c r="L266" s="100"/>
      <c r="M266" s="100"/>
      <c r="N266" s="100" t="s">
        <v>16</v>
      </c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 t="s">
        <v>16</v>
      </c>
      <c r="AF266" s="100"/>
      <c r="AG266" s="100"/>
    </row>
    <row r="267" spans="5:33" ht="24" customHeight="1">
      <c r="E267" s="186" t="str">
        <f>Pelit!A27</f>
        <v>W.O.</v>
      </c>
      <c r="F267" s="186"/>
      <c r="G267" s="186"/>
      <c r="H267" s="186"/>
      <c r="I267" s="186"/>
      <c r="J267" s="186"/>
      <c r="K267" s="186"/>
      <c r="L267" s="186"/>
      <c r="N267" s="187"/>
      <c r="O267" s="188"/>
      <c r="P267" s="188"/>
      <c r="Q267" s="189"/>
      <c r="V267" s="186" t="str">
        <f>Pelit!F27</f>
        <v>W.O.</v>
      </c>
      <c r="W267" s="186"/>
      <c r="X267" s="186"/>
      <c r="Y267" s="186"/>
      <c r="Z267" s="186"/>
      <c r="AA267" s="186"/>
      <c r="AB267" s="186"/>
      <c r="AC267" s="186"/>
      <c r="AE267" s="187"/>
      <c r="AF267" s="188"/>
      <c r="AG267" s="189"/>
    </row>
    <row r="268" spans="1:33" ht="24" customHeight="1" thickBot="1">
      <c r="A268" s="185" t="s">
        <v>145</v>
      </c>
      <c r="B268" s="185"/>
      <c r="C268" s="185"/>
      <c r="D268" s="185"/>
      <c r="E268" s="186"/>
      <c r="F268" s="186"/>
      <c r="G268" s="186"/>
      <c r="H268" s="186"/>
      <c r="I268" s="186"/>
      <c r="J268" s="186"/>
      <c r="K268" s="186"/>
      <c r="L268" s="186"/>
      <c r="N268" s="190"/>
      <c r="O268" s="191"/>
      <c r="P268" s="191"/>
      <c r="Q268" s="192"/>
      <c r="R268" s="185" t="s">
        <v>146</v>
      </c>
      <c r="S268" s="185"/>
      <c r="T268" s="185"/>
      <c r="U268" s="185"/>
      <c r="V268" s="186"/>
      <c r="W268" s="186"/>
      <c r="X268" s="186"/>
      <c r="Y268" s="186"/>
      <c r="Z268" s="186"/>
      <c r="AA268" s="186"/>
      <c r="AB268" s="186"/>
      <c r="AC268" s="186"/>
      <c r="AD268" s="98"/>
      <c r="AE268" s="190"/>
      <c r="AF268" s="191"/>
      <c r="AG268" s="192"/>
    </row>
    <row r="269" ht="24" customHeight="1" thickBot="1"/>
    <row r="270" spans="1:33" ht="24" customHeight="1" thickBot="1">
      <c r="A270" s="184" t="s">
        <v>117</v>
      </c>
      <c r="B270" s="184"/>
      <c r="C270" s="184"/>
      <c r="D270" s="184" t="s">
        <v>118</v>
      </c>
      <c r="E270" s="184"/>
      <c r="F270" s="184"/>
      <c r="G270" s="184" t="s">
        <v>119</v>
      </c>
      <c r="H270" s="184"/>
      <c r="I270" s="184"/>
      <c r="J270" s="184" t="s">
        <v>120</v>
      </c>
      <c r="K270" s="184"/>
      <c r="L270" s="184"/>
      <c r="M270" s="184" t="s">
        <v>121</v>
      </c>
      <c r="N270" s="184"/>
      <c r="O270" s="184"/>
      <c r="P270" s="184" t="s">
        <v>122</v>
      </c>
      <c r="Q270" s="184"/>
      <c r="R270" s="184"/>
      <c r="S270" s="184" t="s">
        <v>123</v>
      </c>
      <c r="T270" s="184"/>
      <c r="U270" s="184"/>
      <c r="V270" s="184" t="s">
        <v>124</v>
      </c>
      <c r="W270" s="184"/>
      <c r="X270" s="184"/>
      <c r="Y270" s="184" t="s">
        <v>125</v>
      </c>
      <c r="Z270" s="184"/>
      <c r="AA270" s="184"/>
      <c r="AB270" s="184" t="s">
        <v>126</v>
      </c>
      <c r="AC270" s="184"/>
      <c r="AD270" s="184"/>
      <c r="AE270" s="184" t="s">
        <v>127</v>
      </c>
      <c r="AF270" s="184"/>
      <c r="AG270" s="184"/>
    </row>
    <row r="271" spans="1:33" ht="24" customHeight="1">
      <c r="A271" s="182"/>
      <c r="B271" s="175" t="s">
        <v>18</v>
      </c>
      <c r="C271" s="177"/>
      <c r="D271" s="173"/>
      <c r="E271" s="180" t="s">
        <v>18</v>
      </c>
      <c r="F271" s="177"/>
      <c r="G271" s="173"/>
      <c r="H271" s="175" t="s">
        <v>18</v>
      </c>
      <c r="I271" s="177"/>
      <c r="J271" s="173"/>
      <c r="K271" s="175" t="s">
        <v>18</v>
      </c>
      <c r="L271" s="177"/>
      <c r="M271" s="173"/>
      <c r="N271" s="175" t="s">
        <v>18</v>
      </c>
      <c r="O271" s="177"/>
      <c r="P271" s="182"/>
      <c r="Q271" s="175" t="s">
        <v>18</v>
      </c>
      <c r="R271" s="177"/>
      <c r="S271" s="173"/>
      <c r="T271" s="180" t="s">
        <v>18</v>
      </c>
      <c r="U271" s="177"/>
      <c r="V271" s="173"/>
      <c r="W271" s="175" t="s">
        <v>18</v>
      </c>
      <c r="X271" s="177"/>
      <c r="Y271" s="173"/>
      <c r="Z271" s="175" t="s">
        <v>18</v>
      </c>
      <c r="AA271" s="177"/>
      <c r="AB271" s="173"/>
      <c r="AC271" s="175" t="s">
        <v>18</v>
      </c>
      <c r="AD271" s="177"/>
      <c r="AE271" s="173"/>
      <c r="AF271" s="175" t="s">
        <v>18</v>
      </c>
      <c r="AG271" s="177"/>
    </row>
    <row r="272" spans="1:33" ht="24" customHeight="1" thickBot="1">
      <c r="A272" s="183"/>
      <c r="B272" s="176"/>
      <c r="C272" s="178"/>
      <c r="D272" s="174"/>
      <c r="E272" s="181"/>
      <c r="F272" s="178"/>
      <c r="G272" s="174"/>
      <c r="H272" s="176"/>
      <c r="I272" s="178"/>
      <c r="J272" s="174"/>
      <c r="K272" s="176"/>
      <c r="L272" s="178"/>
      <c r="M272" s="174"/>
      <c r="N272" s="176"/>
      <c r="O272" s="178"/>
      <c r="P272" s="183"/>
      <c r="Q272" s="176"/>
      <c r="R272" s="178"/>
      <c r="S272" s="174"/>
      <c r="T272" s="181"/>
      <c r="U272" s="178"/>
      <c r="V272" s="174"/>
      <c r="W272" s="176"/>
      <c r="X272" s="178"/>
      <c r="Y272" s="174"/>
      <c r="Z272" s="176"/>
      <c r="AA272" s="178"/>
      <c r="AB272" s="174"/>
      <c r="AC272" s="176"/>
      <c r="AD272" s="178"/>
      <c r="AE272" s="174"/>
      <c r="AF272" s="176"/>
      <c r="AG272" s="178"/>
    </row>
    <row r="273" spans="1:33" ht="24" customHeight="1">
      <c r="A273" s="102"/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  <c r="AB273" s="102"/>
      <c r="AC273" s="102"/>
      <c r="AD273" s="102"/>
      <c r="AE273" s="102"/>
      <c r="AF273" s="102"/>
      <c r="AG273" s="102"/>
    </row>
    <row r="274" spans="1:33" ht="24" customHeight="1">
      <c r="A274" s="102"/>
      <c r="B274" s="102"/>
      <c r="C274" s="102"/>
      <c r="D274" s="102"/>
      <c r="E274" s="102"/>
      <c r="F274" s="102"/>
      <c r="G274" s="102"/>
      <c r="H274" s="102"/>
      <c r="I274" s="102"/>
      <c r="J274" s="102"/>
      <c r="K274" s="179" t="s">
        <v>147</v>
      </c>
      <c r="L274" s="179"/>
      <c r="M274" s="179"/>
      <c r="N274" s="179"/>
      <c r="O274" s="179"/>
      <c r="P274" s="179"/>
      <c r="Q274" s="179"/>
      <c r="R274" s="179"/>
      <c r="S274" s="102"/>
      <c r="T274" s="102"/>
      <c r="U274" s="102"/>
      <c r="V274" s="102"/>
      <c r="W274" s="102"/>
      <c r="X274" s="102"/>
      <c r="Y274" s="102"/>
      <c r="Z274" s="102"/>
      <c r="AA274" s="102"/>
      <c r="AB274" s="102"/>
      <c r="AC274" s="102"/>
      <c r="AD274" s="102"/>
      <c r="AE274" s="102"/>
      <c r="AF274" s="102"/>
      <c r="AG274" s="102"/>
    </row>
    <row r="275" spans="1:33" ht="24" customHeight="1">
      <c r="A275" s="98"/>
      <c r="B275" s="102"/>
      <c r="C275" s="102"/>
      <c r="D275" s="102"/>
      <c r="E275" s="102"/>
      <c r="F275" s="102"/>
      <c r="G275" s="102"/>
      <c r="H275" s="102"/>
      <c r="I275" s="102"/>
      <c r="J275" s="105" t="s">
        <v>143</v>
      </c>
      <c r="K275" s="179"/>
      <c r="L275" s="179"/>
      <c r="M275" s="179"/>
      <c r="N275" s="179"/>
      <c r="O275" s="179"/>
      <c r="P275" s="179"/>
      <c r="Q275" s="179"/>
      <c r="R275" s="179"/>
      <c r="S275" s="102"/>
      <c r="T275" s="102"/>
      <c r="U275" s="102"/>
      <c r="V275" s="102"/>
      <c r="W275" s="102"/>
      <c r="X275" s="102"/>
      <c r="Y275" s="102"/>
      <c r="Z275" s="102"/>
      <c r="AA275" s="102"/>
      <c r="AB275" s="102"/>
      <c r="AC275" s="102"/>
      <c r="AD275" s="102"/>
      <c r="AE275" s="102"/>
      <c r="AF275" s="102"/>
      <c r="AG275" s="102"/>
    </row>
    <row r="276" spans="1:33" ht="24" customHeight="1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</row>
    <row r="277" spans="1:33" ht="24" customHeight="1">
      <c r="A277" s="102"/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  <c r="AB277" s="102"/>
      <c r="AC277" s="102"/>
      <c r="AD277" s="102"/>
      <c r="AE277" s="102"/>
      <c r="AF277" s="102"/>
      <c r="AG277" s="104">
        <f>AG265+1</f>
        <v>24</v>
      </c>
    </row>
    <row r="278" spans="1:33" ht="24" customHeight="1" thickBot="1">
      <c r="A278" s="100" t="s">
        <v>141</v>
      </c>
      <c r="B278" s="100"/>
      <c r="C278" s="100"/>
      <c r="D278" s="100"/>
      <c r="E278" s="100"/>
      <c r="F278" s="101" t="s">
        <v>142</v>
      </c>
      <c r="G278" s="100"/>
      <c r="H278" s="100"/>
      <c r="I278" s="100"/>
      <c r="J278" s="100"/>
      <c r="K278" s="100"/>
      <c r="L278" s="100"/>
      <c r="M278" s="100"/>
      <c r="N278" s="100" t="s">
        <v>16</v>
      </c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 t="s">
        <v>16</v>
      </c>
      <c r="AF278" s="100"/>
      <c r="AG278" s="100"/>
    </row>
    <row r="279" spans="5:33" ht="24" customHeight="1">
      <c r="E279" s="186" t="str">
        <f>Pelit!A28</f>
        <v>W.O.</v>
      </c>
      <c r="F279" s="186"/>
      <c r="G279" s="186"/>
      <c r="H279" s="186"/>
      <c r="I279" s="186"/>
      <c r="J279" s="186"/>
      <c r="K279" s="186"/>
      <c r="L279" s="186"/>
      <c r="N279" s="187"/>
      <c r="O279" s="188"/>
      <c r="P279" s="188"/>
      <c r="Q279" s="189"/>
      <c r="V279" s="186" t="str">
        <f>Pelit!F28</f>
        <v>W.O.</v>
      </c>
      <c r="W279" s="186"/>
      <c r="X279" s="186"/>
      <c r="Y279" s="186"/>
      <c r="Z279" s="186"/>
      <c r="AA279" s="186"/>
      <c r="AB279" s="186"/>
      <c r="AC279" s="186"/>
      <c r="AE279" s="187"/>
      <c r="AF279" s="188"/>
      <c r="AG279" s="189"/>
    </row>
    <row r="280" spans="1:33" ht="24" customHeight="1" thickBot="1">
      <c r="A280" s="185" t="s">
        <v>145</v>
      </c>
      <c r="B280" s="185"/>
      <c r="C280" s="185"/>
      <c r="D280" s="185"/>
      <c r="E280" s="186"/>
      <c r="F280" s="186"/>
      <c r="G280" s="186"/>
      <c r="H280" s="186"/>
      <c r="I280" s="186"/>
      <c r="J280" s="186"/>
      <c r="K280" s="186"/>
      <c r="L280" s="186"/>
      <c r="N280" s="190"/>
      <c r="O280" s="191"/>
      <c r="P280" s="191"/>
      <c r="Q280" s="192"/>
      <c r="R280" s="185" t="s">
        <v>146</v>
      </c>
      <c r="S280" s="185"/>
      <c r="T280" s="185"/>
      <c r="U280" s="185"/>
      <c r="V280" s="186"/>
      <c r="W280" s="186"/>
      <c r="X280" s="186"/>
      <c r="Y280" s="186"/>
      <c r="Z280" s="186"/>
      <c r="AA280" s="186"/>
      <c r="AB280" s="186"/>
      <c r="AC280" s="186"/>
      <c r="AD280" s="98"/>
      <c r="AE280" s="190"/>
      <c r="AF280" s="191"/>
      <c r="AG280" s="192"/>
    </row>
    <row r="281" ht="24" customHeight="1" thickBot="1"/>
    <row r="282" spans="1:33" ht="24" customHeight="1" thickBot="1">
      <c r="A282" s="184" t="s">
        <v>117</v>
      </c>
      <c r="B282" s="184"/>
      <c r="C282" s="184"/>
      <c r="D282" s="184" t="s">
        <v>118</v>
      </c>
      <c r="E282" s="184"/>
      <c r="F282" s="184"/>
      <c r="G282" s="184" t="s">
        <v>119</v>
      </c>
      <c r="H282" s="184"/>
      <c r="I282" s="184"/>
      <c r="J282" s="184" t="s">
        <v>120</v>
      </c>
      <c r="K282" s="184"/>
      <c r="L282" s="184"/>
      <c r="M282" s="184" t="s">
        <v>121</v>
      </c>
      <c r="N282" s="184"/>
      <c r="O282" s="184"/>
      <c r="P282" s="184" t="s">
        <v>122</v>
      </c>
      <c r="Q282" s="184"/>
      <c r="R282" s="184"/>
      <c r="S282" s="184" t="s">
        <v>123</v>
      </c>
      <c r="T282" s="184"/>
      <c r="U282" s="184"/>
      <c r="V282" s="184" t="s">
        <v>124</v>
      </c>
      <c r="W282" s="184"/>
      <c r="X282" s="184"/>
      <c r="Y282" s="184" t="s">
        <v>125</v>
      </c>
      <c r="Z282" s="184"/>
      <c r="AA282" s="184"/>
      <c r="AB282" s="184" t="s">
        <v>126</v>
      </c>
      <c r="AC282" s="184"/>
      <c r="AD282" s="184"/>
      <c r="AE282" s="184" t="s">
        <v>127</v>
      </c>
      <c r="AF282" s="184"/>
      <c r="AG282" s="184"/>
    </row>
    <row r="283" spans="1:33" ht="24" customHeight="1">
      <c r="A283" s="182"/>
      <c r="B283" s="175" t="s">
        <v>18</v>
      </c>
      <c r="C283" s="177"/>
      <c r="D283" s="173"/>
      <c r="E283" s="180" t="s">
        <v>18</v>
      </c>
      <c r="F283" s="177"/>
      <c r="G283" s="173"/>
      <c r="H283" s="175" t="s">
        <v>18</v>
      </c>
      <c r="I283" s="177"/>
      <c r="J283" s="173"/>
      <c r="K283" s="175" t="s">
        <v>18</v>
      </c>
      <c r="L283" s="177"/>
      <c r="M283" s="173"/>
      <c r="N283" s="175" t="s">
        <v>18</v>
      </c>
      <c r="O283" s="177"/>
      <c r="P283" s="182"/>
      <c r="Q283" s="175" t="s">
        <v>18</v>
      </c>
      <c r="R283" s="177"/>
      <c r="S283" s="173"/>
      <c r="T283" s="180" t="s">
        <v>18</v>
      </c>
      <c r="U283" s="177"/>
      <c r="V283" s="173"/>
      <c r="W283" s="175" t="s">
        <v>18</v>
      </c>
      <c r="X283" s="177"/>
      <c r="Y283" s="173"/>
      <c r="Z283" s="175" t="s">
        <v>18</v>
      </c>
      <c r="AA283" s="177"/>
      <c r="AB283" s="173"/>
      <c r="AC283" s="175" t="s">
        <v>18</v>
      </c>
      <c r="AD283" s="177"/>
      <c r="AE283" s="173"/>
      <c r="AF283" s="175" t="s">
        <v>18</v>
      </c>
      <c r="AG283" s="177"/>
    </row>
    <row r="284" spans="1:33" ht="24" customHeight="1" thickBot="1">
      <c r="A284" s="183"/>
      <c r="B284" s="176"/>
      <c r="C284" s="178"/>
      <c r="D284" s="174"/>
      <c r="E284" s="181"/>
      <c r="F284" s="178"/>
      <c r="G284" s="174"/>
      <c r="H284" s="176"/>
      <c r="I284" s="178"/>
      <c r="J284" s="174"/>
      <c r="K284" s="176"/>
      <c r="L284" s="178"/>
      <c r="M284" s="174"/>
      <c r="N284" s="176"/>
      <c r="O284" s="178"/>
      <c r="P284" s="183"/>
      <c r="Q284" s="176"/>
      <c r="R284" s="178"/>
      <c r="S284" s="174"/>
      <c r="T284" s="181"/>
      <c r="U284" s="178"/>
      <c r="V284" s="174"/>
      <c r="W284" s="176"/>
      <c r="X284" s="178"/>
      <c r="Y284" s="174"/>
      <c r="Z284" s="176"/>
      <c r="AA284" s="178"/>
      <c r="AB284" s="174"/>
      <c r="AC284" s="176"/>
      <c r="AD284" s="178"/>
      <c r="AE284" s="174"/>
      <c r="AF284" s="176"/>
      <c r="AG284" s="178"/>
    </row>
    <row r="285" ht="24" customHeight="1"/>
    <row r="286" spans="11:18" ht="24" customHeight="1">
      <c r="K286" s="179" t="s">
        <v>147</v>
      </c>
      <c r="L286" s="179"/>
      <c r="M286" s="179"/>
      <c r="N286" s="179"/>
      <c r="O286" s="179"/>
      <c r="P286" s="179"/>
      <c r="Q286" s="179"/>
      <c r="R286" s="179"/>
    </row>
    <row r="287" spans="1:33" ht="24" customHeight="1">
      <c r="A287" s="98"/>
      <c r="B287" s="98"/>
      <c r="C287" s="98"/>
      <c r="D287" s="98"/>
      <c r="E287" s="98"/>
      <c r="F287" s="98"/>
      <c r="G287" s="98"/>
      <c r="H287" s="98"/>
      <c r="I287" s="98"/>
      <c r="J287" s="105" t="s">
        <v>143</v>
      </c>
      <c r="K287" s="179"/>
      <c r="L287" s="179"/>
      <c r="M287" s="179"/>
      <c r="N287" s="179"/>
      <c r="O287" s="179"/>
      <c r="P287" s="179"/>
      <c r="Q287" s="179"/>
      <c r="R287" s="179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  <c r="AD287" s="98"/>
      <c r="AE287" s="98"/>
      <c r="AF287" s="98"/>
      <c r="AG287" s="98"/>
    </row>
    <row r="288" ht="24" customHeight="1">
      <c r="A288" s="98"/>
    </row>
    <row r="289" ht="24" customHeight="1">
      <c r="AG289" s="104">
        <f>AG277+1</f>
        <v>25</v>
      </c>
    </row>
    <row r="290" spans="1:33" ht="24" customHeight="1" thickBot="1">
      <c r="A290" s="100" t="s">
        <v>141</v>
      </c>
      <c r="B290" s="100"/>
      <c r="C290" s="100"/>
      <c r="D290" s="100"/>
      <c r="E290" s="100"/>
      <c r="F290" s="101" t="s">
        <v>142</v>
      </c>
      <c r="G290" s="100"/>
      <c r="H290" s="100"/>
      <c r="I290" s="100"/>
      <c r="J290" s="100"/>
      <c r="K290" s="100"/>
      <c r="L290" s="100"/>
      <c r="M290" s="100"/>
      <c r="N290" s="100" t="s">
        <v>16</v>
      </c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 t="s">
        <v>16</v>
      </c>
      <c r="AF290" s="100"/>
      <c r="AG290" s="100"/>
    </row>
    <row r="291" spans="5:33" ht="24" customHeight="1">
      <c r="E291" s="186" t="str">
        <f>Pelit!A29</f>
        <v>W.O.</v>
      </c>
      <c r="F291" s="186"/>
      <c r="G291" s="186"/>
      <c r="H291" s="186"/>
      <c r="I291" s="186"/>
      <c r="J291" s="186"/>
      <c r="K291" s="186"/>
      <c r="L291" s="186"/>
      <c r="N291" s="187"/>
      <c r="O291" s="188"/>
      <c r="P291" s="188"/>
      <c r="Q291" s="189"/>
      <c r="V291" s="186" t="str">
        <f>Pelit!F29</f>
        <v>W.O.</v>
      </c>
      <c r="W291" s="186"/>
      <c r="X291" s="186"/>
      <c r="Y291" s="186"/>
      <c r="Z291" s="186"/>
      <c r="AA291" s="186"/>
      <c r="AB291" s="186"/>
      <c r="AC291" s="186"/>
      <c r="AE291" s="187"/>
      <c r="AF291" s="188"/>
      <c r="AG291" s="189"/>
    </row>
    <row r="292" spans="1:33" ht="24" customHeight="1" thickBot="1">
      <c r="A292" s="185" t="s">
        <v>145</v>
      </c>
      <c r="B292" s="185"/>
      <c r="C292" s="185"/>
      <c r="D292" s="185"/>
      <c r="E292" s="186"/>
      <c r="F292" s="186"/>
      <c r="G292" s="186"/>
      <c r="H292" s="186"/>
      <c r="I292" s="186"/>
      <c r="J292" s="186"/>
      <c r="K292" s="186"/>
      <c r="L292" s="186"/>
      <c r="N292" s="190"/>
      <c r="O292" s="191"/>
      <c r="P292" s="191"/>
      <c r="Q292" s="192"/>
      <c r="R292" s="185" t="s">
        <v>146</v>
      </c>
      <c r="S292" s="185"/>
      <c r="T292" s="185"/>
      <c r="U292" s="185"/>
      <c r="V292" s="186"/>
      <c r="W292" s="186"/>
      <c r="X292" s="186"/>
      <c r="Y292" s="186"/>
      <c r="Z292" s="186"/>
      <c r="AA292" s="186"/>
      <c r="AB292" s="186"/>
      <c r="AC292" s="186"/>
      <c r="AD292" s="98"/>
      <c r="AE292" s="190"/>
      <c r="AF292" s="191"/>
      <c r="AG292" s="192"/>
    </row>
    <row r="293" ht="24" customHeight="1" thickBot="1"/>
    <row r="294" spans="1:33" ht="24" customHeight="1" thickBot="1">
      <c r="A294" s="184" t="s">
        <v>117</v>
      </c>
      <c r="B294" s="184"/>
      <c r="C294" s="184"/>
      <c r="D294" s="184" t="s">
        <v>118</v>
      </c>
      <c r="E294" s="184"/>
      <c r="F294" s="184"/>
      <c r="G294" s="184" t="s">
        <v>119</v>
      </c>
      <c r="H294" s="184"/>
      <c r="I294" s="184"/>
      <c r="J294" s="184" t="s">
        <v>120</v>
      </c>
      <c r="K294" s="184"/>
      <c r="L294" s="184"/>
      <c r="M294" s="184" t="s">
        <v>121</v>
      </c>
      <c r="N294" s="184"/>
      <c r="O294" s="184"/>
      <c r="P294" s="184" t="s">
        <v>122</v>
      </c>
      <c r="Q294" s="184"/>
      <c r="R294" s="184"/>
      <c r="S294" s="184" t="s">
        <v>123</v>
      </c>
      <c r="T294" s="184"/>
      <c r="U294" s="184"/>
      <c r="V294" s="184" t="s">
        <v>124</v>
      </c>
      <c r="W294" s="184"/>
      <c r="X294" s="184"/>
      <c r="Y294" s="184" t="s">
        <v>125</v>
      </c>
      <c r="Z294" s="184"/>
      <c r="AA294" s="184"/>
      <c r="AB294" s="184" t="s">
        <v>126</v>
      </c>
      <c r="AC294" s="184"/>
      <c r="AD294" s="184"/>
      <c r="AE294" s="184" t="s">
        <v>127</v>
      </c>
      <c r="AF294" s="184"/>
      <c r="AG294" s="184"/>
    </row>
    <row r="295" spans="1:33" ht="24" customHeight="1">
      <c r="A295" s="182"/>
      <c r="B295" s="175" t="s">
        <v>18</v>
      </c>
      <c r="C295" s="177"/>
      <c r="D295" s="173"/>
      <c r="E295" s="180" t="s">
        <v>18</v>
      </c>
      <c r="F295" s="177"/>
      <c r="G295" s="173"/>
      <c r="H295" s="175" t="s">
        <v>18</v>
      </c>
      <c r="I295" s="177"/>
      <c r="J295" s="173"/>
      <c r="K295" s="175" t="s">
        <v>18</v>
      </c>
      <c r="L295" s="177"/>
      <c r="M295" s="173"/>
      <c r="N295" s="175" t="s">
        <v>18</v>
      </c>
      <c r="O295" s="177"/>
      <c r="P295" s="182"/>
      <c r="Q295" s="175" t="s">
        <v>18</v>
      </c>
      <c r="R295" s="177"/>
      <c r="S295" s="173"/>
      <c r="T295" s="180" t="s">
        <v>18</v>
      </c>
      <c r="U295" s="177"/>
      <c r="V295" s="173"/>
      <c r="W295" s="175" t="s">
        <v>18</v>
      </c>
      <c r="X295" s="177"/>
      <c r="Y295" s="173"/>
      <c r="Z295" s="175" t="s">
        <v>18</v>
      </c>
      <c r="AA295" s="177"/>
      <c r="AB295" s="173"/>
      <c r="AC295" s="175" t="s">
        <v>18</v>
      </c>
      <c r="AD295" s="177"/>
      <c r="AE295" s="173"/>
      <c r="AF295" s="175" t="s">
        <v>18</v>
      </c>
      <c r="AG295" s="177"/>
    </row>
    <row r="296" spans="1:33" ht="24" customHeight="1" thickBot="1">
      <c r="A296" s="183"/>
      <c r="B296" s="176"/>
      <c r="C296" s="178"/>
      <c r="D296" s="174"/>
      <c r="E296" s="181"/>
      <c r="F296" s="178"/>
      <c r="G296" s="174"/>
      <c r="H296" s="176"/>
      <c r="I296" s="178"/>
      <c r="J296" s="174"/>
      <c r="K296" s="176"/>
      <c r="L296" s="178"/>
      <c r="M296" s="174"/>
      <c r="N296" s="176"/>
      <c r="O296" s="178"/>
      <c r="P296" s="183"/>
      <c r="Q296" s="176"/>
      <c r="R296" s="178"/>
      <c r="S296" s="174"/>
      <c r="T296" s="181"/>
      <c r="U296" s="178"/>
      <c r="V296" s="174"/>
      <c r="W296" s="176"/>
      <c r="X296" s="178"/>
      <c r="Y296" s="174"/>
      <c r="Z296" s="176"/>
      <c r="AA296" s="178"/>
      <c r="AB296" s="174"/>
      <c r="AC296" s="176"/>
      <c r="AD296" s="178"/>
      <c r="AE296" s="174"/>
      <c r="AF296" s="176"/>
      <c r="AG296" s="178"/>
    </row>
    <row r="297" spans="1:33" ht="24" customHeight="1">
      <c r="A297" s="102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02"/>
      <c r="AF297" s="102"/>
      <c r="AG297" s="102"/>
    </row>
    <row r="298" spans="1:33" ht="24" customHeight="1">
      <c r="A298" s="102"/>
      <c r="B298" s="102"/>
      <c r="C298" s="102"/>
      <c r="D298" s="102"/>
      <c r="E298" s="102"/>
      <c r="F298" s="102"/>
      <c r="G298" s="102"/>
      <c r="H298" s="102"/>
      <c r="I298" s="102"/>
      <c r="J298" s="102"/>
      <c r="K298" s="179" t="s">
        <v>147</v>
      </c>
      <c r="L298" s="179"/>
      <c r="M298" s="179"/>
      <c r="N298" s="179"/>
      <c r="O298" s="179"/>
      <c r="P298" s="179"/>
      <c r="Q298" s="179"/>
      <c r="R298" s="179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F298" s="102"/>
      <c r="AG298" s="102"/>
    </row>
    <row r="299" spans="1:33" ht="24" customHeight="1">
      <c r="A299" s="98"/>
      <c r="B299" s="102"/>
      <c r="C299" s="102"/>
      <c r="D299" s="102"/>
      <c r="E299" s="102"/>
      <c r="F299" s="102"/>
      <c r="G299" s="102"/>
      <c r="H299" s="102"/>
      <c r="I299" s="102"/>
      <c r="J299" s="105" t="s">
        <v>143</v>
      </c>
      <c r="K299" s="179"/>
      <c r="L299" s="179"/>
      <c r="M299" s="179"/>
      <c r="N299" s="179"/>
      <c r="O299" s="179"/>
      <c r="P299" s="179"/>
      <c r="Q299" s="179"/>
      <c r="R299" s="179"/>
      <c r="S299" s="102"/>
      <c r="T299" s="102"/>
      <c r="U299" s="102"/>
      <c r="V299" s="102"/>
      <c r="W299" s="102"/>
      <c r="X299" s="102"/>
      <c r="Y299" s="102"/>
      <c r="Z299" s="102"/>
      <c r="AA299" s="102"/>
      <c r="AB299" s="102"/>
      <c r="AC299" s="102"/>
      <c r="AD299" s="102"/>
      <c r="AE299" s="102"/>
      <c r="AF299" s="102"/>
      <c r="AG299" s="102"/>
    </row>
    <row r="300" spans="1:33" ht="24" customHeight="1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</row>
    <row r="301" spans="1:33" ht="24" customHeight="1">
      <c r="A301" s="102"/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102"/>
      <c r="AC301" s="102"/>
      <c r="AD301" s="102"/>
      <c r="AE301" s="102"/>
      <c r="AF301" s="102"/>
      <c r="AG301" s="104">
        <f>AG289+1</f>
        <v>26</v>
      </c>
    </row>
    <row r="302" spans="1:33" ht="24" customHeight="1" thickBot="1">
      <c r="A302" s="100" t="s">
        <v>141</v>
      </c>
      <c r="B302" s="100"/>
      <c r="C302" s="100"/>
      <c r="D302" s="100"/>
      <c r="E302" s="100"/>
      <c r="F302" s="101" t="s">
        <v>142</v>
      </c>
      <c r="G302" s="100"/>
      <c r="H302" s="100"/>
      <c r="I302" s="100"/>
      <c r="J302" s="100"/>
      <c r="K302" s="100"/>
      <c r="L302" s="100"/>
      <c r="M302" s="100"/>
      <c r="N302" s="100" t="s">
        <v>16</v>
      </c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 t="s">
        <v>16</v>
      </c>
      <c r="AF302" s="100"/>
      <c r="AG302" s="100"/>
    </row>
    <row r="303" spans="5:33" ht="24" customHeight="1">
      <c r="E303" s="186" t="str">
        <f>Pelit!A30</f>
        <v>W.O.</v>
      </c>
      <c r="F303" s="186"/>
      <c r="G303" s="186"/>
      <c r="H303" s="186"/>
      <c r="I303" s="186"/>
      <c r="J303" s="186"/>
      <c r="K303" s="186"/>
      <c r="L303" s="186"/>
      <c r="N303" s="187"/>
      <c r="O303" s="188"/>
      <c r="P303" s="188"/>
      <c r="Q303" s="189"/>
      <c r="V303" s="186" t="str">
        <f>Pelit!F30</f>
        <v>W.O.</v>
      </c>
      <c r="W303" s="186"/>
      <c r="X303" s="186"/>
      <c r="Y303" s="186"/>
      <c r="Z303" s="186"/>
      <c r="AA303" s="186"/>
      <c r="AB303" s="186"/>
      <c r="AC303" s="186"/>
      <c r="AE303" s="187"/>
      <c r="AF303" s="188"/>
      <c r="AG303" s="189"/>
    </row>
    <row r="304" spans="1:33" ht="24" customHeight="1" thickBot="1">
      <c r="A304" s="185" t="s">
        <v>145</v>
      </c>
      <c r="B304" s="185"/>
      <c r="C304" s="185"/>
      <c r="D304" s="185"/>
      <c r="E304" s="186"/>
      <c r="F304" s="186"/>
      <c r="G304" s="186"/>
      <c r="H304" s="186"/>
      <c r="I304" s="186"/>
      <c r="J304" s="186"/>
      <c r="K304" s="186"/>
      <c r="L304" s="186"/>
      <c r="N304" s="190"/>
      <c r="O304" s="191"/>
      <c r="P304" s="191"/>
      <c r="Q304" s="192"/>
      <c r="R304" s="185" t="s">
        <v>146</v>
      </c>
      <c r="S304" s="185"/>
      <c r="T304" s="185"/>
      <c r="U304" s="185"/>
      <c r="V304" s="186"/>
      <c r="W304" s="186"/>
      <c r="X304" s="186"/>
      <c r="Y304" s="186"/>
      <c r="Z304" s="186"/>
      <c r="AA304" s="186"/>
      <c r="AB304" s="186"/>
      <c r="AC304" s="186"/>
      <c r="AD304" s="98"/>
      <c r="AE304" s="190"/>
      <c r="AF304" s="191"/>
      <c r="AG304" s="192"/>
    </row>
    <row r="305" ht="24" customHeight="1" thickBot="1"/>
    <row r="306" spans="1:33" ht="24" customHeight="1" thickBot="1">
      <c r="A306" s="184" t="s">
        <v>117</v>
      </c>
      <c r="B306" s="184"/>
      <c r="C306" s="184"/>
      <c r="D306" s="184" t="s">
        <v>118</v>
      </c>
      <c r="E306" s="184"/>
      <c r="F306" s="184"/>
      <c r="G306" s="184" t="s">
        <v>119</v>
      </c>
      <c r="H306" s="184"/>
      <c r="I306" s="184"/>
      <c r="J306" s="184" t="s">
        <v>120</v>
      </c>
      <c r="K306" s="184"/>
      <c r="L306" s="184"/>
      <c r="M306" s="184" t="s">
        <v>121</v>
      </c>
      <c r="N306" s="184"/>
      <c r="O306" s="184"/>
      <c r="P306" s="184" t="s">
        <v>122</v>
      </c>
      <c r="Q306" s="184"/>
      <c r="R306" s="184"/>
      <c r="S306" s="184" t="s">
        <v>123</v>
      </c>
      <c r="T306" s="184"/>
      <c r="U306" s="184"/>
      <c r="V306" s="184" t="s">
        <v>124</v>
      </c>
      <c r="W306" s="184"/>
      <c r="X306" s="184"/>
      <c r="Y306" s="184" t="s">
        <v>125</v>
      </c>
      <c r="Z306" s="184"/>
      <c r="AA306" s="184"/>
      <c r="AB306" s="184" t="s">
        <v>126</v>
      </c>
      <c r="AC306" s="184"/>
      <c r="AD306" s="184"/>
      <c r="AE306" s="184" t="s">
        <v>127</v>
      </c>
      <c r="AF306" s="184"/>
      <c r="AG306" s="184"/>
    </row>
    <row r="307" spans="1:33" ht="24" customHeight="1">
      <c r="A307" s="182"/>
      <c r="B307" s="175" t="s">
        <v>18</v>
      </c>
      <c r="C307" s="177"/>
      <c r="D307" s="173"/>
      <c r="E307" s="180" t="s">
        <v>18</v>
      </c>
      <c r="F307" s="177"/>
      <c r="G307" s="173"/>
      <c r="H307" s="175" t="s">
        <v>18</v>
      </c>
      <c r="I307" s="177"/>
      <c r="J307" s="173"/>
      <c r="K307" s="175" t="s">
        <v>18</v>
      </c>
      <c r="L307" s="177"/>
      <c r="M307" s="173"/>
      <c r="N307" s="175" t="s">
        <v>18</v>
      </c>
      <c r="O307" s="177"/>
      <c r="P307" s="182"/>
      <c r="Q307" s="175" t="s">
        <v>18</v>
      </c>
      <c r="R307" s="177"/>
      <c r="S307" s="173"/>
      <c r="T307" s="180" t="s">
        <v>18</v>
      </c>
      <c r="U307" s="177"/>
      <c r="V307" s="173"/>
      <c r="W307" s="175" t="s">
        <v>18</v>
      </c>
      <c r="X307" s="177"/>
      <c r="Y307" s="173"/>
      <c r="Z307" s="175" t="s">
        <v>18</v>
      </c>
      <c r="AA307" s="177"/>
      <c r="AB307" s="173"/>
      <c r="AC307" s="175" t="s">
        <v>18</v>
      </c>
      <c r="AD307" s="177"/>
      <c r="AE307" s="173"/>
      <c r="AF307" s="175" t="s">
        <v>18</v>
      </c>
      <c r="AG307" s="177"/>
    </row>
    <row r="308" spans="1:33" ht="24" customHeight="1" thickBot="1">
      <c r="A308" s="183"/>
      <c r="B308" s="176"/>
      <c r="C308" s="178"/>
      <c r="D308" s="174"/>
      <c r="E308" s="181"/>
      <c r="F308" s="178"/>
      <c r="G308" s="174"/>
      <c r="H308" s="176"/>
      <c r="I308" s="178"/>
      <c r="J308" s="174"/>
      <c r="K308" s="176"/>
      <c r="L308" s="178"/>
      <c r="M308" s="174"/>
      <c r="N308" s="176"/>
      <c r="O308" s="178"/>
      <c r="P308" s="183"/>
      <c r="Q308" s="176"/>
      <c r="R308" s="178"/>
      <c r="S308" s="174"/>
      <c r="T308" s="181"/>
      <c r="U308" s="178"/>
      <c r="V308" s="174"/>
      <c r="W308" s="176"/>
      <c r="X308" s="178"/>
      <c r="Y308" s="174"/>
      <c r="Z308" s="176"/>
      <c r="AA308" s="178"/>
      <c r="AB308" s="174"/>
      <c r="AC308" s="176"/>
      <c r="AD308" s="178"/>
      <c r="AE308" s="174"/>
      <c r="AF308" s="176"/>
      <c r="AG308" s="178"/>
    </row>
    <row r="309" ht="24" customHeight="1"/>
    <row r="310" spans="11:18" ht="24" customHeight="1">
      <c r="K310" s="179" t="s">
        <v>147</v>
      </c>
      <c r="L310" s="179"/>
      <c r="M310" s="179"/>
      <c r="N310" s="179"/>
      <c r="O310" s="179"/>
      <c r="P310" s="179"/>
      <c r="Q310" s="179"/>
      <c r="R310" s="179"/>
    </row>
    <row r="311" spans="1:33" ht="24" customHeight="1">
      <c r="A311" s="98"/>
      <c r="B311" s="98"/>
      <c r="C311" s="98"/>
      <c r="D311" s="98"/>
      <c r="E311" s="98"/>
      <c r="F311" s="98"/>
      <c r="G311" s="98"/>
      <c r="H311" s="98"/>
      <c r="I311" s="98"/>
      <c r="J311" s="105" t="s">
        <v>143</v>
      </c>
      <c r="K311" s="179"/>
      <c r="L311" s="179"/>
      <c r="M311" s="179"/>
      <c r="N311" s="179"/>
      <c r="O311" s="179"/>
      <c r="P311" s="179"/>
      <c r="Q311" s="179"/>
      <c r="R311" s="179"/>
      <c r="S311" s="98"/>
      <c r="T311" s="98"/>
      <c r="U311" s="98"/>
      <c r="V311" s="98"/>
      <c r="W311" s="98"/>
      <c r="X311" s="98"/>
      <c r="Y311" s="98"/>
      <c r="Z311" s="98"/>
      <c r="AA311" s="98"/>
      <c r="AB311" s="98"/>
      <c r="AC311" s="98"/>
      <c r="AD311" s="98"/>
      <c r="AE311" s="98"/>
      <c r="AF311" s="98"/>
      <c r="AG311" s="98"/>
    </row>
    <row r="312" ht="24" customHeight="1">
      <c r="A312" s="98"/>
    </row>
    <row r="313" ht="24" customHeight="1">
      <c r="AG313" s="104">
        <f>AG301+1</f>
        <v>27</v>
      </c>
    </row>
    <row r="314" spans="1:33" ht="24" customHeight="1" thickBot="1">
      <c r="A314" s="100" t="s">
        <v>141</v>
      </c>
      <c r="B314" s="100"/>
      <c r="C314" s="100"/>
      <c r="D314" s="100"/>
      <c r="E314" s="100"/>
      <c r="F314" s="101" t="s">
        <v>142</v>
      </c>
      <c r="G314" s="100"/>
      <c r="H314" s="100"/>
      <c r="I314" s="100"/>
      <c r="J314" s="100"/>
      <c r="K314" s="100"/>
      <c r="L314" s="100"/>
      <c r="M314" s="100"/>
      <c r="N314" s="100" t="s">
        <v>16</v>
      </c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 t="s">
        <v>16</v>
      </c>
      <c r="AF314" s="100"/>
      <c r="AG314" s="100"/>
    </row>
    <row r="315" spans="5:33" ht="24" customHeight="1">
      <c r="E315" s="186" t="str">
        <f>Pelit!A31</f>
        <v>W.O.</v>
      </c>
      <c r="F315" s="186"/>
      <c r="G315" s="186"/>
      <c r="H315" s="186"/>
      <c r="I315" s="186"/>
      <c r="J315" s="186"/>
      <c r="K315" s="186"/>
      <c r="L315" s="186"/>
      <c r="N315" s="187"/>
      <c r="O315" s="188"/>
      <c r="P315" s="188"/>
      <c r="Q315" s="189"/>
      <c r="V315" s="186" t="str">
        <f>Pelit!F31</f>
        <v>W.O.</v>
      </c>
      <c r="W315" s="186"/>
      <c r="X315" s="186"/>
      <c r="Y315" s="186"/>
      <c r="Z315" s="186"/>
      <c r="AA315" s="186"/>
      <c r="AB315" s="186"/>
      <c r="AC315" s="186"/>
      <c r="AE315" s="187"/>
      <c r="AF315" s="188"/>
      <c r="AG315" s="189"/>
    </row>
    <row r="316" spans="1:33" ht="24" customHeight="1" thickBot="1">
      <c r="A316" s="185" t="s">
        <v>145</v>
      </c>
      <c r="B316" s="185"/>
      <c r="C316" s="185"/>
      <c r="D316" s="185"/>
      <c r="E316" s="186"/>
      <c r="F316" s="186"/>
      <c r="G316" s="186"/>
      <c r="H316" s="186"/>
      <c r="I316" s="186"/>
      <c r="J316" s="186"/>
      <c r="K316" s="186"/>
      <c r="L316" s="186"/>
      <c r="N316" s="190"/>
      <c r="O316" s="191"/>
      <c r="P316" s="191"/>
      <c r="Q316" s="192"/>
      <c r="R316" s="185" t="s">
        <v>146</v>
      </c>
      <c r="S316" s="185"/>
      <c r="T316" s="185"/>
      <c r="U316" s="185"/>
      <c r="V316" s="186"/>
      <c r="W316" s="186"/>
      <c r="X316" s="186"/>
      <c r="Y316" s="186"/>
      <c r="Z316" s="186"/>
      <c r="AA316" s="186"/>
      <c r="AB316" s="186"/>
      <c r="AC316" s="186"/>
      <c r="AD316" s="98"/>
      <c r="AE316" s="190"/>
      <c r="AF316" s="191"/>
      <c r="AG316" s="192"/>
    </row>
    <row r="317" ht="24" customHeight="1" thickBot="1"/>
    <row r="318" spans="1:33" ht="24" customHeight="1" thickBot="1">
      <c r="A318" s="184" t="s">
        <v>117</v>
      </c>
      <c r="B318" s="184"/>
      <c r="C318" s="184"/>
      <c r="D318" s="184" t="s">
        <v>118</v>
      </c>
      <c r="E318" s="184"/>
      <c r="F318" s="184"/>
      <c r="G318" s="184" t="s">
        <v>119</v>
      </c>
      <c r="H318" s="184"/>
      <c r="I318" s="184"/>
      <c r="J318" s="184" t="s">
        <v>120</v>
      </c>
      <c r="K318" s="184"/>
      <c r="L318" s="184"/>
      <c r="M318" s="184" t="s">
        <v>121</v>
      </c>
      <c r="N318" s="184"/>
      <c r="O318" s="184"/>
      <c r="P318" s="184" t="s">
        <v>122</v>
      </c>
      <c r="Q318" s="184"/>
      <c r="R318" s="184"/>
      <c r="S318" s="184" t="s">
        <v>123</v>
      </c>
      <c r="T318" s="184"/>
      <c r="U318" s="184"/>
      <c r="V318" s="184" t="s">
        <v>124</v>
      </c>
      <c r="W318" s="184"/>
      <c r="X318" s="184"/>
      <c r="Y318" s="184" t="s">
        <v>125</v>
      </c>
      <c r="Z318" s="184"/>
      <c r="AA318" s="184"/>
      <c r="AB318" s="184" t="s">
        <v>126</v>
      </c>
      <c r="AC318" s="184"/>
      <c r="AD318" s="184"/>
      <c r="AE318" s="184" t="s">
        <v>127</v>
      </c>
      <c r="AF318" s="184"/>
      <c r="AG318" s="184"/>
    </row>
    <row r="319" spans="1:33" ht="24" customHeight="1">
      <c r="A319" s="182"/>
      <c r="B319" s="175" t="s">
        <v>18</v>
      </c>
      <c r="C319" s="177"/>
      <c r="D319" s="173"/>
      <c r="E319" s="180" t="s">
        <v>18</v>
      </c>
      <c r="F319" s="177"/>
      <c r="G319" s="173"/>
      <c r="H319" s="175" t="s">
        <v>18</v>
      </c>
      <c r="I319" s="177"/>
      <c r="J319" s="173"/>
      <c r="K319" s="175" t="s">
        <v>18</v>
      </c>
      <c r="L319" s="177"/>
      <c r="M319" s="173"/>
      <c r="N319" s="175" t="s">
        <v>18</v>
      </c>
      <c r="O319" s="177"/>
      <c r="P319" s="182"/>
      <c r="Q319" s="175" t="s">
        <v>18</v>
      </c>
      <c r="R319" s="177"/>
      <c r="S319" s="173"/>
      <c r="T319" s="180" t="s">
        <v>18</v>
      </c>
      <c r="U319" s="177"/>
      <c r="V319" s="173"/>
      <c r="W319" s="175" t="s">
        <v>18</v>
      </c>
      <c r="X319" s="177"/>
      <c r="Y319" s="173"/>
      <c r="Z319" s="175" t="s">
        <v>18</v>
      </c>
      <c r="AA319" s="177"/>
      <c r="AB319" s="173"/>
      <c r="AC319" s="175" t="s">
        <v>18</v>
      </c>
      <c r="AD319" s="177"/>
      <c r="AE319" s="173"/>
      <c r="AF319" s="175" t="s">
        <v>18</v>
      </c>
      <c r="AG319" s="177"/>
    </row>
    <row r="320" spans="1:33" ht="24" customHeight="1" thickBot="1">
      <c r="A320" s="183"/>
      <c r="B320" s="176"/>
      <c r="C320" s="178"/>
      <c r="D320" s="174"/>
      <c r="E320" s="181"/>
      <c r="F320" s="178"/>
      <c r="G320" s="174"/>
      <c r="H320" s="176"/>
      <c r="I320" s="178"/>
      <c r="J320" s="174"/>
      <c r="K320" s="176"/>
      <c r="L320" s="178"/>
      <c r="M320" s="174"/>
      <c r="N320" s="176"/>
      <c r="O320" s="178"/>
      <c r="P320" s="183"/>
      <c r="Q320" s="176"/>
      <c r="R320" s="178"/>
      <c r="S320" s="174"/>
      <c r="T320" s="181"/>
      <c r="U320" s="178"/>
      <c r="V320" s="174"/>
      <c r="W320" s="176"/>
      <c r="X320" s="178"/>
      <c r="Y320" s="174"/>
      <c r="Z320" s="176"/>
      <c r="AA320" s="178"/>
      <c r="AB320" s="174"/>
      <c r="AC320" s="176"/>
      <c r="AD320" s="178"/>
      <c r="AE320" s="174"/>
      <c r="AF320" s="176"/>
      <c r="AG320" s="178"/>
    </row>
    <row r="321" spans="1:33" ht="24" customHeight="1">
      <c r="A321" s="102"/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102"/>
      <c r="AG321" s="102"/>
    </row>
    <row r="322" spans="1:33" ht="24" customHeight="1">
      <c r="A322" s="102"/>
      <c r="B322" s="102"/>
      <c r="C322" s="102"/>
      <c r="D322" s="102"/>
      <c r="E322" s="102"/>
      <c r="F322" s="102"/>
      <c r="G322" s="102"/>
      <c r="H322" s="102"/>
      <c r="I322" s="102"/>
      <c r="J322" s="102"/>
      <c r="K322" s="179" t="s">
        <v>147</v>
      </c>
      <c r="L322" s="179"/>
      <c r="M322" s="179"/>
      <c r="N322" s="179"/>
      <c r="O322" s="179"/>
      <c r="P322" s="179"/>
      <c r="Q322" s="179"/>
      <c r="R322" s="179"/>
      <c r="S322" s="102"/>
      <c r="T322" s="102"/>
      <c r="U322" s="102"/>
      <c r="V322" s="102"/>
      <c r="W322" s="102"/>
      <c r="X322" s="102"/>
      <c r="Y322" s="102"/>
      <c r="Z322" s="102"/>
      <c r="AA322" s="102"/>
      <c r="AB322" s="102"/>
      <c r="AC322" s="102"/>
      <c r="AD322" s="102"/>
      <c r="AE322" s="102"/>
      <c r="AF322" s="102"/>
      <c r="AG322" s="102"/>
    </row>
    <row r="323" spans="1:33" ht="24" customHeight="1">
      <c r="A323" s="98"/>
      <c r="B323" s="102"/>
      <c r="C323" s="102"/>
      <c r="D323" s="102"/>
      <c r="E323" s="102"/>
      <c r="F323" s="102"/>
      <c r="G323" s="102"/>
      <c r="H323" s="102"/>
      <c r="I323" s="102"/>
      <c r="J323" s="105" t="s">
        <v>143</v>
      </c>
      <c r="K323" s="179"/>
      <c r="L323" s="179"/>
      <c r="M323" s="179"/>
      <c r="N323" s="179"/>
      <c r="O323" s="179"/>
      <c r="P323" s="179"/>
      <c r="Q323" s="179"/>
      <c r="R323" s="179"/>
      <c r="S323" s="102"/>
      <c r="T323" s="102"/>
      <c r="U323" s="102"/>
      <c r="V323" s="102"/>
      <c r="W323" s="102"/>
      <c r="X323" s="102"/>
      <c r="Y323" s="102"/>
      <c r="Z323" s="102"/>
      <c r="AA323" s="102"/>
      <c r="AB323" s="102"/>
      <c r="AC323" s="102"/>
      <c r="AD323" s="102"/>
      <c r="AE323" s="102"/>
      <c r="AF323" s="102"/>
      <c r="AG323" s="102"/>
    </row>
    <row r="324" spans="1:33" ht="24" customHeight="1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</row>
    <row r="325" spans="1:33" ht="24" customHeight="1">
      <c r="A325" s="102"/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  <c r="AA325" s="102"/>
      <c r="AB325" s="102"/>
      <c r="AC325" s="102"/>
      <c r="AD325" s="102"/>
      <c r="AE325" s="102"/>
      <c r="AF325" s="102"/>
      <c r="AG325" s="104">
        <f>AG313+1</f>
        <v>28</v>
      </c>
    </row>
    <row r="326" spans="1:33" ht="24" customHeight="1" thickBot="1">
      <c r="A326" s="100" t="s">
        <v>141</v>
      </c>
      <c r="B326" s="100"/>
      <c r="C326" s="100"/>
      <c r="D326" s="100"/>
      <c r="E326" s="100"/>
      <c r="F326" s="101" t="s">
        <v>142</v>
      </c>
      <c r="G326" s="100"/>
      <c r="H326" s="100"/>
      <c r="I326" s="100"/>
      <c r="J326" s="100"/>
      <c r="K326" s="100"/>
      <c r="L326" s="100"/>
      <c r="M326" s="100"/>
      <c r="N326" s="100" t="s">
        <v>16</v>
      </c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 t="s">
        <v>16</v>
      </c>
      <c r="AF326" s="100"/>
      <c r="AG326" s="100"/>
    </row>
    <row r="327" spans="5:33" ht="24" customHeight="1">
      <c r="E327" s="186" t="str">
        <f>Pelit!A32</f>
        <v>W.O.</v>
      </c>
      <c r="F327" s="186"/>
      <c r="G327" s="186"/>
      <c r="H327" s="186"/>
      <c r="I327" s="186"/>
      <c r="J327" s="186"/>
      <c r="K327" s="186"/>
      <c r="L327" s="186"/>
      <c r="N327" s="187"/>
      <c r="O327" s="188"/>
      <c r="P327" s="188"/>
      <c r="Q327" s="189"/>
      <c r="V327" s="186" t="str">
        <f>Pelit!F32</f>
        <v>W.O.</v>
      </c>
      <c r="W327" s="186"/>
      <c r="X327" s="186"/>
      <c r="Y327" s="186"/>
      <c r="Z327" s="186"/>
      <c r="AA327" s="186"/>
      <c r="AB327" s="186"/>
      <c r="AC327" s="186"/>
      <c r="AE327" s="187"/>
      <c r="AF327" s="188"/>
      <c r="AG327" s="189"/>
    </row>
    <row r="328" spans="1:33" ht="24" customHeight="1" thickBot="1">
      <c r="A328" s="185" t="s">
        <v>145</v>
      </c>
      <c r="B328" s="185"/>
      <c r="C328" s="185"/>
      <c r="D328" s="185"/>
      <c r="E328" s="186"/>
      <c r="F328" s="186"/>
      <c r="G328" s="186"/>
      <c r="H328" s="186"/>
      <c r="I328" s="186"/>
      <c r="J328" s="186"/>
      <c r="K328" s="186"/>
      <c r="L328" s="186"/>
      <c r="N328" s="190"/>
      <c r="O328" s="191"/>
      <c r="P328" s="191"/>
      <c r="Q328" s="192"/>
      <c r="R328" s="185" t="s">
        <v>146</v>
      </c>
      <c r="S328" s="185"/>
      <c r="T328" s="185"/>
      <c r="U328" s="185"/>
      <c r="V328" s="186"/>
      <c r="W328" s="186"/>
      <c r="X328" s="186"/>
      <c r="Y328" s="186"/>
      <c r="Z328" s="186"/>
      <c r="AA328" s="186"/>
      <c r="AB328" s="186"/>
      <c r="AC328" s="186"/>
      <c r="AD328" s="98"/>
      <c r="AE328" s="190"/>
      <c r="AF328" s="191"/>
      <c r="AG328" s="192"/>
    </row>
    <row r="329" ht="24" customHeight="1" thickBot="1"/>
    <row r="330" spans="1:33" ht="24" customHeight="1" thickBot="1">
      <c r="A330" s="184" t="s">
        <v>117</v>
      </c>
      <c r="B330" s="184"/>
      <c r="C330" s="184"/>
      <c r="D330" s="184" t="s">
        <v>118</v>
      </c>
      <c r="E330" s="184"/>
      <c r="F330" s="184"/>
      <c r="G330" s="184" t="s">
        <v>119</v>
      </c>
      <c r="H330" s="184"/>
      <c r="I330" s="184"/>
      <c r="J330" s="184" t="s">
        <v>120</v>
      </c>
      <c r="K330" s="184"/>
      <c r="L330" s="184"/>
      <c r="M330" s="184" t="s">
        <v>121</v>
      </c>
      <c r="N330" s="184"/>
      <c r="O330" s="184"/>
      <c r="P330" s="184" t="s">
        <v>122</v>
      </c>
      <c r="Q330" s="184"/>
      <c r="R330" s="184"/>
      <c r="S330" s="184" t="s">
        <v>123</v>
      </c>
      <c r="T330" s="184"/>
      <c r="U330" s="184"/>
      <c r="V330" s="184" t="s">
        <v>124</v>
      </c>
      <c r="W330" s="184"/>
      <c r="X330" s="184"/>
      <c r="Y330" s="184" t="s">
        <v>125</v>
      </c>
      <c r="Z330" s="184"/>
      <c r="AA330" s="184"/>
      <c r="AB330" s="184" t="s">
        <v>126</v>
      </c>
      <c r="AC330" s="184"/>
      <c r="AD330" s="184"/>
      <c r="AE330" s="184" t="s">
        <v>127</v>
      </c>
      <c r="AF330" s="184"/>
      <c r="AG330" s="184"/>
    </row>
    <row r="331" spans="1:33" ht="24" customHeight="1">
      <c r="A331" s="182"/>
      <c r="B331" s="175" t="s">
        <v>18</v>
      </c>
      <c r="C331" s="177"/>
      <c r="D331" s="173"/>
      <c r="E331" s="180" t="s">
        <v>18</v>
      </c>
      <c r="F331" s="177"/>
      <c r="G331" s="173"/>
      <c r="H331" s="175" t="s">
        <v>18</v>
      </c>
      <c r="I331" s="177"/>
      <c r="J331" s="173"/>
      <c r="K331" s="175" t="s">
        <v>18</v>
      </c>
      <c r="L331" s="177"/>
      <c r="M331" s="173"/>
      <c r="N331" s="175" t="s">
        <v>18</v>
      </c>
      <c r="O331" s="177"/>
      <c r="P331" s="182"/>
      <c r="Q331" s="175" t="s">
        <v>18</v>
      </c>
      <c r="R331" s="177"/>
      <c r="S331" s="173"/>
      <c r="T331" s="180" t="s">
        <v>18</v>
      </c>
      <c r="U331" s="177"/>
      <c r="V331" s="173"/>
      <c r="W331" s="175" t="s">
        <v>18</v>
      </c>
      <c r="X331" s="177"/>
      <c r="Y331" s="173"/>
      <c r="Z331" s="175" t="s">
        <v>18</v>
      </c>
      <c r="AA331" s="177"/>
      <c r="AB331" s="173"/>
      <c r="AC331" s="175" t="s">
        <v>18</v>
      </c>
      <c r="AD331" s="177"/>
      <c r="AE331" s="173"/>
      <c r="AF331" s="175" t="s">
        <v>18</v>
      </c>
      <c r="AG331" s="177"/>
    </row>
    <row r="332" spans="1:33" ht="24" customHeight="1" thickBot="1">
      <c r="A332" s="183"/>
      <c r="B332" s="176"/>
      <c r="C332" s="178"/>
      <c r="D332" s="174"/>
      <c r="E332" s="181"/>
      <c r="F332" s="178"/>
      <c r="G332" s="174"/>
      <c r="H332" s="176"/>
      <c r="I332" s="178"/>
      <c r="J332" s="174"/>
      <c r="K332" s="176"/>
      <c r="L332" s="178"/>
      <c r="M332" s="174"/>
      <c r="N332" s="176"/>
      <c r="O332" s="178"/>
      <c r="P332" s="183"/>
      <c r="Q332" s="176"/>
      <c r="R332" s="178"/>
      <c r="S332" s="174"/>
      <c r="T332" s="181"/>
      <c r="U332" s="178"/>
      <c r="V332" s="174"/>
      <c r="W332" s="176"/>
      <c r="X332" s="178"/>
      <c r="Y332" s="174"/>
      <c r="Z332" s="176"/>
      <c r="AA332" s="178"/>
      <c r="AB332" s="174"/>
      <c r="AC332" s="176"/>
      <c r="AD332" s="178"/>
      <c r="AE332" s="174"/>
      <c r="AF332" s="176"/>
      <c r="AG332" s="178"/>
    </row>
    <row r="333" ht="24" customHeight="1"/>
    <row r="334" spans="11:18" ht="24" customHeight="1">
      <c r="K334" s="179" t="s">
        <v>147</v>
      </c>
      <c r="L334" s="179"/>
      <c r="M334" s="179"/>
      <c r="N334" s="179"/>
      <c r="O334" s="179"/>
      <c r="P334" s="179"/>
      <c r="Q334" s="179"/>
      <c r="R334" s="179"/>
    </row>
    <row r="335" spans="1:33" ht="24" customHeight="1">
      <c r="A335" s="98"/>
      <c r="B335" s="98"/>
      <c r="C335" s="98"/>
      <c r="D335" s="98"/>
      <c r="E335" s="98"/>
      <c r="F335" s="98"/>
      <c r="G335" s="98"/>
      <c r="H335" s="98"/>
      <c r="I335" s="98"/>
      <c r="J335" s="105" t="s">
        <v>143</v>
      </c>
      <c r="K335" s="179"/>
      <c r="L335" s="179"/>
      <c r="M335" s="179"/>
      <c r="N335" s="179"/>
      <c r="O335" s="179"/>
      <c r="P335" s="179"/>
      <c r="Q335" s="179"/>
      <c r="R335" s="179"/>
      <c r="S335" s="98"/>
      <c r="T335" s="98"/>
      <c r="U335" s="98"/>
      <c r="V335" s="98"/>
      <c r="W335" s="98"/>
      <c r="X335" s="98"/>
      <c r="Y335" s="98"/>
      <c r="Z335" s="98"/>
      <c r="AA335" s="98"/>
      <c r="AB335" s="98"/>
      <c r="AC335" s="98"/>
      <c r="AD335" s="98"/>
      <c r="AE335" s="98"/>
      <c r="AF335" s="98"/>
      <c r="AG335" s="98"/>
    </row>
    <row r="336" ht="24" customHeight="1">
      <c r="A336" s="98"/>
    </row>
    <row r="337" ht="24" customHeight="1">
      <c r="AG337" s="104">
        <f>AG325+1</f>
        <v>29</v>
      </c>
    </row>
    <row r="338" spans="1:33" ht="24" customHeight="1" thickBot="1">
      <c r="A338" s="100" t="s">
        <v>141</v>
      </c>
      <c r="B338" s="100"/>
      <c r="C338" s="100"/>
      <c r="D338" s="100"/>
      <c r="E338" s="100"/>
      <c r="F338" s="101" t="s">
        <v>142</v>
      </c>
      <c r="G338" s="100"/>
      <c r="H338" s="100"/>
      <c r="I338" s="100"/>
      <c r="J338" s="100"/>
      <c r="K338" s="100"/>
      <c r="L338" s="100"/>
      <c r="M338" s="100"/>
      <c r="N338" s="100" t="s">
        <v>16</v>
      </c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 t="s">
        <v>16</v>
      </c>
      <c r="AF338" s="100"/>
      <c r="AG338" s="100"/>
    </row>
    <row r="339" spans="5:33" ht="24" customHeight="1">
      <c r="E339" s="186" t="str">
        <f>Pelit!A33</f>
        <v>W.O.</v>
      </c>
      <c r="F339" s="186"/>
      <c r="G339" s="186"/>
      <c r="H339" s="186"/>
      <c r="I339" s="186"/>
      <c r="J339" s="186"/>
      <c r="K339" s="186"/>
      <c r="L339" s="186"/>
      <c r="N339" s="187"/>
      <c r="O339" s="188"/>
      <c r="P339" s="188"/>
      <c r="Q339" s="189"/>
      <c r="V339" s="186" t="str">
        <f>Pelit!F33</f>
        <v>W.O.</v>
      </c>
      <c r="W339" s="186"/>
      <c r="X339" s="186"/>
      <c r="Y339" s="186"/>
      <c r="Z339" s="186"/>
      <c r="AA339" s="186"/>
      <c r="AB339" s="186"/>
      <c r="AC339" s="186"/>
      <c r="AE339" s="187"/>
      <c r="AF339" s="188"/>
      <c r="AG339" s="189"/>
    </row>
    <row r="340" spans="1:33" ht="24" customHeight="1" thickBot="1">
      <c r="A340" s="185" t="s">
        <v>145</v>
      </c>
      <c r="B340" s="185"/>
      <c r="C340" s="185"/>
      <c r="D340" s="185"/>
      <c r="E340" s="186"/>
      <c r="F340" s="186"/>
      <c r="G340" s="186"/>
      <c r="H340" s="186"/>
      <c r="I340" s="186"/>
      <c r="J340" s="186"/>
      <c r="K340" s="186"/>
      <c r="L340" s="186"/>
      <c r="N340" s="190"/>
      <c r="O340" s="191"/>
      <c r="P340" s="191"/>
      <c r="Q340" s="192"/>
      <c r="R340" s="185" t="s">
        <v>146</v>
      </c>
      <c r="S340" s="185"/>
      <c r="T340" s="185"/>
      <c r="U340" s="185"/>
      <c r="V340" s="186"/>
      <c r="W340" s="186"/>
      <c r="X340" s="186"/>
      <c r="Y340" s="186"/>
      <c r="Z340" s="186"/>
      <c r="AA340" s="186"/>
      <c r="AB340" s="186"/>
      <c r="AC340" s="186"/>
      <c r="AD340" s="98"/>
      <c r="AE340" s="190"/>
      <c r="AF340" s="191"/>
      <c r="AG340" s="192"/>
    </row>
    <row r="341" ht="24" customHeight="1" thickBot="1"/>
    <row r="342" spans="1:33" ht="24" customHeight="1" thickBot="1">
      <c r="A342" s="184" t="s">
        <v>117</v>
      </c>
      <c r="B342" s="184"/>
      <c r="C342" s="184"/>
      <c r="D342" s="184" t="s">
        <v>118</v>
      </c>
      <c r="E342" s="184"/>
      <c r="F342" s="184"/>
      <c r="G342" s="184" t="s">
        <v>119</v>
      </c>
      <c r="H342" s="184"/>
      <c r="I342" s="184"/>
      <c r="J342" s="184" t="s">
        <v>120</v>
      </c>
      <c r="K342" s="184"/>
      <c r="L342" s="184"/>
      <c r="M342" s="184" t="s">
        <v>121</v>
      </c>
      <c r="N342" s="184"/>
      <c r="O342" s="184"/>
      <c r="P342" s="184" t="s">
        <v>122</v>
      </c>
      <c r="Q342" s="184"/>
      <c r="R342" s="184"/>
      <c r="S342" s="184" t="s">
        <v>123</v>
      </c>
      <c r="T342" s="184"/>
      <c r="U342" s="184"/>
      <c r="V342" s="184" t="s">
        <v>124</v>
      </c>
      <c r="W342" s="184"/>
      <c r="X342" s="184"/>
      <c r="Y342" s="184" t="s">
        <v>125</v>
      </c>
      <c r="Z342" s="184"/>
      <c r="AA342" s="184"/>
      <c r="AB342" s="184" t="s">
        <v>126</v>
      </c>
      <c r="AC342" s="184"/>
      <c r="AD342" s="184"/>
      <c r="AE342" s="184" t="s">
        <v>127</v>
      </c>
      <c r="AF342" s="184"/>
      <c r="AG342" s="184"/>
    </row>
    <row r="343" spans="1:33" ht="24" customHeight="1">
      <c r="A343" s="182"/>
      <c r="B343" s="175" t="s">
        <v>18</v>
      </c>
      <c r="C343" s="177"/>
      <c r="D343" s="173"/>
      <c r="E343" s="180" t="s">
        <v>18</v>
      </c>
      <c r="F343" s="177"/>
      <c r="G343" s="173"/>
      <c r="H343" s="175" t="s">
        <v>18</v>
      </c>
      <c r="I343" s="177"/>
      <c r="J343" s="173"/>
      <c r="K343" s="175" t="s">
        <v>18</v>
      </c>
      <c r="L343" s="177"/>
      <c r="M343" s="173"/>
      <c r="N343" s="175" t="s">
        <v>18</v>
      </c>
      <c r="O343" s="177"/>
      <c r="P343" s="182"/>
      <c r="Q343" s="175" t="s">
        <v>18</v>
      </c>
      <c r="R343" s="177"/>
      <c r="S343" s="173"/>
      <c r="T343" s="180" t="s">
        <v>18</v>
      </c>
      <c r="U343" s="177"/>
      <c r="V343" s="173"/>
      <c r="W343" s="175" t="s">
        <v>18</v>
      </c>
      <c r="X343" s="177"/>
      <c r="Y343" s="173"/>
      <c r="Z343" s="175" t="s">
        <v>18</v>
      </c>
      <c r="AA343" s="177"/>
      <c r="AB343" s="173"/>
      <c r="AC343" s="175" t="s">
        <v>18</v>
      </c>
      <c r="AD343" s="177"/>
      <c r="AE343" s="173"/>
      <c r="AF343" s="175" t="s">
        <v>18</v>
      </c>
      <c r="AG343" s="177"/>
    </row>
    <row r="344" spans="1:33" ht="24" customHeight="1" thickBot="1">
      <c r="A344" s="183"/>
      <c r="B344" s="176"/>
      <c r="C344" s="178"/>
      <c r="D344" s="174"/>
      <c r="E344" s="181"/>
      <c r="F344" s="178"/>
      <c r="G344" s="174"/>
      <c r="H344" s="176"/>
      <c r="I344" s="178"/>
      <c r="J344" s="174"/>
      <c r="K344" s="176"/>
      <c r="L344" s="178"/>
      <c r="M344" s="174"/>
      <c r="N344" s="176"/>
      <c r="O344" s="178"/>
      <c r="P344" s="183"/>
      <c r="Q344" s="176"/>
      <c r="R344" s="178"/>
      <c r="S344" s="174"/>
      <c r="T344" s="181"/>
      <c r="U344" s="178"/>
      <c r="V344" s="174"/>
      <c r="W344" s="176"/>
      <c r="X344" s="178"/>
      <c r="Y344" s="174"/>
      <c r="Z344" s="176"/>
      <c r="AA344" s="178"/>
      <c r="AB344" s="174"/>
      <c r="AC344" s="176"/>
      <c r="AD344" s="178"/>
      <c r="AE344" s="174"/>
      <c r="AF344" s="176"/>
      <c r="AG344" s="178"/>
    </row>
    <row r="345" spans="1:33" ht="24" customHeight="1">
      <c r="A345" s="102"/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  <c r="AA345" s="102"/>
      <c r="AB345" s="102"/>
      <c r="AC345" s="102"/>
      <c r="AD345" s="102"/>
      <c r="AE345" s="102"/>
      <c r="AF345" s="102"/>
      <c r="AG345" s="102"/>
    </row>
    <row r="346" spans="1:33" ht="24" customHeight="1">
      <c r="A346" s="102"/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  <c r="AA346" s="102"/>
      <c r="AB346" s="102"/>
      <c r="AC346" s="102"/>
      <c r="AD346" s="102"/>
      <c r="AE346" s="102"/>
      <c r="AF346" s="102"/>
      <c r="AG346" s="102"/>
    </row>
    <row r="347" spans="1:33" ht="24" customHeight="1">
      <c r="A347" s="98"/>
      <c r="B347" s="102"/>
      <c r="C347" s="102"/>
      <c r="D347" s="102"/>
      <c r="E347" s="102"/>
      <c r="F347" s="102"/>
      <c r="G347" s="102"/>
      <c r="H347" s="102"/>
      <c r="I347" s="102"/>
      <c r="J347" s="105" t="s">
        <v>143</v>
      </c>
      <c r="K347" s="99" t="s">
        <v>144</v>
      </c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  <c r="AB347" s="102"/>
      <c r="AC347" s="102"/>
      <c r="AD347" s="102"/>
      <c r="AE347" s="102"/>
      <c r="AF347" s="102"/>
      <c r="AG347" s="102"/>
    </row>
    <row r="348" spans="1:33" ht="24" customHeight="1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</row>
    <row r="349" spans="1:33" ht="24" customHeight="1">
      <c r="A349" s="102"/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  <c r="AA349" s="102"/>
      <c r="AB349" s="102"/>
      <c r="AC349" s="102"/>
      <c r="AD349" s="102"/>
      <c r="AE349" s="102"/>
      <c r="AF349" s="102"/>
      <c r="AG349" s="104">
        <f>AG337+1</f>
        <v>30</v>
      </c>
    </row>
    <row r="350" spans="1:33" ht="24" customHeight="1" thickBot="1">
      <c r="A350" s="100" t="s">
        <v>141</v>
      </c>
      <c r="B350" s="100"/>
      <c r="C350" s="100"/>
      <c r="D350" s="100"/>
      <c r="E350" s="100"/>
      <c r="F350" s="101" t="s">
        <v>142</v>
      </c>
      <c r="G350" s="100"/>
      <c r="H350" s="100"/>
      <c r="I350" s="100"/>
      <c r="J350" s="100"/>
      <c r="K350" s="100"/>
      <c r="L350" s="100"/>
      <c r="M350" s="100"/>
      <c r="N350" s="100" t="s">
        <v>16</v>
      </c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 t="s">
        <v>16</v>
      </c>
      <c r="AF350" s="100"/>
      <c r="AG350" s="100"/>
    </row>
    <row r="351" spans="5:33" ht="24" customHeight="1">
      <c r="E351" s="186" t="str">
        <f>Pelit!A34</f>
        <v>W.O.</v>
      </c>
      <c r="F351" s="186"/>
      <c r="G351" s="186"/>
      <c r="H351" s="186"/>
      <c r="I351" s="186"/>
      <c r="J351" s="186"/>
      <c r="K351" s="186"/>
      <c r="L351" s="186"/>
      <c r="N351" s="187"/>
      <c r="O351" s="188"/>
      <c r="P351" s="188"/>
      <c r="Q351" s="189"/>
      <c r="V351" s="186" t="str">
        <f>Pelit!F34</f>
        <v>W.O.</v>
      </c>
      <c r="W351" s="186"/>
      <c r="X351" s="186"/>
      <c r="Y351" s="186"/>
      <c r="Z351" s="186"/>
      <c r="AA351" s="186"/>
      <c r="AB351" s="186"/>
      <c r="AC351" s="186"/>
      <c r="AE351" s="187"/>
      <c r="AF351" s="188"/>
      <c r="AG351" s="189"/>
    </row>
    <row r="352" spans="1:33" ht="24" customHeight="1" thickBot="1">
      <c r="A352" s="185" t="s">
        <v>145</v>
      </c>
      <c r="B352" s="185"/>
      <c r="C352" s="185"/>
      <c r="D352" s="185"/>
      <c r="E352" s="186"/>
      <c r="F352" s="186"/>
      <c r="G352" s="186"/>
      <c r="H352" s="186"/>
      <c r="I352" s="186"/>
      <c r="J352" s="186"/>
      <c r="K352" s="186"/>
      <c r="L352" s="186"/>
      <c r="N352" s="190"/>
      <c r="O352" s="191"/>
      <c r="P352" s="191"/>
      <c r="Q352" s="192"/>
      <c r="R352" s="185" t="s">
        <v>146</v>
      </c>
      <c r="S352" s="185"/>
      <c r="T352" s="185"/>
      <c r="U352" s="185"/>
      <c r="V352" s="186"/>
      <c r="W352" s="186"/>
      <c r="X352" s="186"/>
      <c r="Y352" s="186"/>
      <c r="Z352" s="186"/>
      <c r="AA352" s="186"/>
      <c r="AB352" s="186"/>
      <c r="AC352" s="186"/>
      <c r="AD352" s="98"/>
      <c r="AE352" s="190"/>
      <c r="AF352" s="191"/>
      <c r="AG352" s="192"/>
    </row>
    <row r="353" ht="24" customHeight="1" thickBot="1"/>
    <row r="354" spans="1:33" ht="24" customHeight="1" thickBot="1">
      <c r="A354" s="184" t="s">
        <v>117</v>
      </c>
      <c r="B354" s="184"/>
      <c r="C354" s="184"/>
      <c r="D354" s="184" t="s">
        <v>118</v>
      </c>
      <c r="E354" s="184"/>
      <c r="F354" s="184"/>
      <c r="G354" s="184" t="s">
        <v>119</v>
      </c>
      <c r="H354" s="184"/>
      <c r="I354" s="184"/>
      <c r="J354" s="184" t="s">
        <v>120</v>
      </c>
      <c r="K354" s="184"/>
      <c r="L354" s="184"/>
      <c r="M354" s="184" t="s">
        <v>121</v>
      </c>
      <c r="N354" s="184"/>
      <c r="O354" s="184"/>
      <c r="P354" s="184" t="s">
        <v>122</v>
      </c>
      <c r="Q354" s="184"/>
      <c r="R354" s="184"/>
      <c r="S354" s="184" t="s">
        <v>123</v>
      </c>
      <c r="T354" s="184"/>
      <c r="U354" s="184"/>
      <c r="V354" s="184" t="s">
        <v>124</v>
      </c>
      <c r="W354" s="184"/>
      <c r="X354" s="184"/>
      <c r="Y354" s="184" t="s">
        <v>125</v>
      </c>
      <c r="Z354" s="184"/>
      <c r="AA354" s="184"/>
      <c r="AB354" s="184" t="s">
        <v>126</v>
      </c>
      <c r="AC354" s="184"/>
      <c r="AD354" s="184"/>
      <c r="AE354" s="184" t="s">
        <v>127</v>
      </c>
      <c r="AF354" s="184"/>
      <c r="AG354" s="184"/>
    </row>
    <row r="355" spans="1:33" ht="24" customHeight="1">
      <c r="A355" s="182"/>
      <c r="B355" s="175" t="s">
        <v>18</v>
      </c>
      <c r="C355" s="177"/>
      <c r="D355" s="173"/>
      <c r="E355" s="180" t="s">
        <v>18</v>
      </c>
      <c r="F355" s="177"/>
      <c r="G355" s="173"/>
      <c r="H355" s="175" t="s">
        <v>18</v>
      </c>
      <c r="I355" s="177"/>
      <c r="J355" s="173"/>
      <c r="K355" s="175" t="s">
        <v>18</v>
      </c>
      <c r="L355" s="177"/>
      <c r="M355" s="173"/>
      <c r="N355" s="175" t="s">
        <v>18</v>
      </c>
      <c r="O355" s="177"/>
      <c r="P355" s="182"/>
      <c r="Q355" s="175" t="s">
        <v>18</v>
      </c>
      <c r="R355" s="177"/>
      <c r="S355" s="173"/>
      <c r="T355" s="180" t="s">
        <v>18</v>
      </c>
      <c r="U355" s="177"/>
      <c r="V355" s="173"/>
      <c r="W355" s="175" t="s">
        <v>18</v>
      </c>
      <c r="X355" s="177"/>
      <c r="Y355" s="173"/>
      <c r="Z355" s="175" t="s">
        <v>18</v>
      </c>
      <c r="AA355" s="177"/>
      <c r="AB355" s="173"/>
      <c r="AC355" s="175" t="s">
        <v>18</v>
      </c>
      <c r="AD355" s="177"/>
      <c r="AE355" s="173"/>
      <c r="AF355" s="175" t="s">
        <v>18</v>
      </c>
      <c r="AG355" s="177"/>
    </row>
    <row r="356" spans="1:33" ht="24" customHeight="1" thickBot="1">
      <c r="A356" s="183"/>
      <c r="B356" s="176"/>
      <c r="C356" s="178"/>
      <c r="D356" s="174"/>
      <c r="E356" s="181"/>
      <c r="F356" s="178"/>
      <c r="G356" s="174"/>
      <c r="H356" s="176"/>
      <c r="I356" s="178"/>
      <c r="J356" s="174"/>
      <c r="K356" s="176"/>
      <c r="L356" s="178"/>
      <c r="M356" s="174"/>
      <c r="N356" s="176"/>
      <c r="O356" s="178"/>
      <c r="P356" s="183"/>
      <c r="Q356" s="176"/>
      <c r="R356" s="178"/>
      <c r="S356" s="174"/>
      <c r="T356" s="181"/>
      <c r="U356" s="178"/>
      <c r="V356" s="174"/>
      <c r="W356" s="176"/>
      <c r="X356" s="178"/>
      <c r="Y356" s="174"/>
      <c r="Z356" s="176"/>
      <c r="AA356" s="178"/>
      <c r="AB356" s="174"/>
      <c r="AC356" s="176"/>
      <c r="AD356" s="178"/>
      <c r="AE356" s="174"/>
      <c r="AF356" s="176"/>
      <c r="AG356" s="178"/>
    </row>
    <row r="357" ht="24" customHeight="1"/>
    <row r="358" spans="11:18" ht="24" customHeight="1">
      <c r="K358" s="179" t="s">
        <v>147</v>
      </c>
      <c r="L358" s="179"/>
      <c r="M358" s="179"/>
      <c r="N358" s="179"/>
      <c r="O358" s="179"/>
      <c r="P358" s="179"/>
      <c r="Q358" s="179"/>
      <c r="R358" s="179"/>
    </row>
    <row r="359" spans="1:33" ht="24" customHeight="1">
      <c r="A359" s="98"/>
      <c r="B359" s="98"/>
      <c r="C359" s="98"/>
      <c r="D359" s="98"/>
      <c r="E359" s="98"/>
      <c r="F359" s="98"/>
      <c r="G359" s="98"/>
      <c r="H359" s="98"/>
      <c r="I359" s="98"/>
      <c r="J359" s="105" t="s">
        <v>143</v>
      </c>
      <c r="K359" s="179"/>
      <c r="L359" s="179"/>
      <c r="M359" s="179"/>
      <c r="N359" s="179"/>
      <c r="O359" s="179"/>
      <c r="P359" s="179"/>
      <c r="Q359" s="179"/>
      <c r="R359" s="179"/>
      <c r="S359" s="98"/>
      <c r="T359" s="98"/>
      <c r="U359" s="98"/>
      <c r="V359" s="98"/>
      <c r="W359" s="98"/>
      <c r="X359" s="98"/>
      <c r="Y359" s="98"/>
      <c r="Z359" s="98"/>
      <c r="AA359" s="98"/>
      <c r="AB359" s="98"/>
      <c r="AC359" s="98"/>
      <c r="AD359" s="98"/>
      <c r="AE359" s="98"/>
      <c r="AF359" s="98"/>
      <c r="AG359" s="98"/>
    </row>
    <row r="360" ht="24" customHeight="1">
      <c r="A360" s="98"/>
    </row>
    <row r="361" ht="24" customHeight="1">
      <c r="AG361" s="104">
        <f>AG349+1</f>
        <v>31</v>
      </c>
    </row>
    <row r="362" spans="1:33" ht="24" customHeight="1" thickBot="1">
      <c r="A362" s="100" t="s">
        <v>141</v>
      </c>
      <c r="B362" s="100"/>
      <c r="C362" s="100"/>
      <c r="D362" s="100"/>
      <c r="E362" s="100"/>
      <c r="F362" s="101" t="s">
        <v>142</v>
      </c>
      <c r="G362" s="100"/>
      <c r="H362" s="100"/>
      <c r="I362" s="100"/>
      <c r="J362" s="100"/>
      <c r="K362" s="100"/>
      <c r="L362" s="100"/>
      <c r="M362" s="100"/>
      <c r="N362" s="100" t="s">
        <v>16</v>
      </c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 t="s">
        <v>16</v>
      </c>
      <c r="AF362" s="100"/>
      <c r="AG362" s="100"/>
    </row>
    <row r="363" spans="5:33" ht="24" customHeight="1">
      <c r="E363" s="186" t="str">
        <f>Pelit!A35</f>
        <v>W.O.</v>
      </c>
      <c r="F363" s="186"/>
      <c r="G363" s="186"/>
      <c r="H363" s="186"/>
      <c r="I363" s="186"/>
      <c r="J363" s="186"/>
      <c r="K363" s="186"/>
      <c r="L363" s="186"/>
      <c r="N363" s="187"/>
      <c r="O363" s="188"/>
      <c r="P363" s="188"/>
      <c r="Q363" s="189"/>
      <c r="V363" s="186" t="str">
        <f>Pelit!F35</f>
        <v>W.O.</v>
      </c>
      <c r="W363" s="186"/>
      <c r="X363" s="186"/>
      <c r="Y363" s="186"/>
      <c r="Z363" s="186"/>
      <c r="AA363" s="186"/>
      <c r="AB363" s="186"/>
      <c r="AC363" s="186"/>
      <c r="AE363" s="187"/>
      <c r="AF363" s="188"/>
      <c r="AG363" s="189"/>
    </row>
    <row r="364" spans="1:33" ht="24" customHeight="1" thickBot="1">
      <c r="A364" s="185" t="s">
        <v>145</v>
      </c>
      <c r="B364" s="185"/>
      <c r="C364" s="185"/>
      <c r="D364" s="185"/>
      <c r="E364" s="186"/>
      <c r="F364" s="186"/>
      <c r="G364" s="186"/>
      <c r="H364" s="186"/>
      <c r="I364" s="186"/>
      <c r="J364" s="186"/>
      <c r="K364" s="186"/>
      <c r="L364" s="186"/>
      <c r="N364" s="190"/>
      <c r="O364" s="191"/>
      <c r="P364" s="191"/>
      <c r="Q364" s="192"/>
      <c r="R364" s="185" t="s">
        <v>146</v>
      </c>
      <c r="S364" s="185"/>
      <c r="T364" s="185"/>
      <c r="U364" s="185"/>
      <c r="V364" s="186"/>
      <c r="W364" s="186"/>
      <c r="X364" s="186"/>
      <c r="Y364" s="186"/>
      <c r="Z364" s="186"/>
      <c r="AA364" s="186"/>
      <c r="AB364" s="186"/>
      <c r="AC364" s="186"/>
      <c r="AD364" s="98"/>
      <c r="AE364" s="190"/>
      <c r="AF364" s="191"/>
      <c r="AG364" s="192"/>
    </row>
    <row r="365" ht="24" customHeight="1" thickBot="1"/>
    <row r="366" spans="1:33" ht="24" customHeight="1" thickBot="1">
      <c r="A366" s="184" t="s">
        <v>117</v>
      </c>
      <c r="B366" s="184"/>
      <c r="C366" s="184"/>
      <c r="D366" s="184" t="s">
        <v>118</v>
      </c>
      <c r="E366" s="184"/>
      <c r="F366" s="184"/>
      <c r="G366" s="184" t="s">
        <v>119</v>
      </c>
      <c r="H366" s="184"/>
      <c r="I366" s="184"/>
      <c r="J366" s="184" t="s">
        <v>120</v>
      </c>
      <c r="K366" s="184"/>
      <c r="L366" s="184"/>
      <c r="M366" s="184" t="s">
        <v>121</v>
      </c>
      <c r="N366" s="184"/>
      <c r="O366" s="184"/>
      <c r="P366" s="184" t="s">
        <v>122</v>
      </c>
      <c r="Q366" s="184"/>
      <c r="R366" s="184"/>
      <c r="S366" s="184" t="s">
        <v>123</v>
      </c>
      <c r="T366" s="184"/>
      <c r="U366" s="184"/>
      <c r="V366" s="184" t="s">
        <v>124</v>
      </c>
      <c r="W366" s="184"/>
      <c r="X366" s="184"/>
      <c r="Y366" s="184" t="s">
        <v>125</v>
      </c>
      <c r="Z366" s="184"/>
      <c r="AA366" s="184"/>
      <c r="AB366" s="184" t="s">
        <v>126</v>
      </c>
      <c r="AC366" s="184"/>
      <c r="AD366" s="184"/>
      <c r="AE366" s="184" t="s">
        <v>127</v>
      </c>
      <c r="AF366" s="184"/>
      <c r="AG366" s="184"/>
    </row>
    <row r="367" spans="1:33" ht="24" customHeight="1">
      <c r="A367" s="182"/>
      <c r="B367" s="175" t="s">
        <v>18</v>
      </c>
      <c r="C367" s="177"/>
      <c r="D367" s="173"/>
      <c r="E367" s="180" t="s">
        <v>18</v>
      </c>
      <c r="F367" s="177"/>
      <c r="G367" s="173"/>
      <c r="H367" s="175" t="s">
        <v>18</v>
      </c>
      <c r="I367" s="177"/>
      <c r="J367" s="173"/>
      <c r="K367" s="175" t="s">
        <v>18</v>
      </c>
      <c r="L367" s="177"/>
      <c r="M367" s="173"/>
      <c r="N367" s="175" t="s">
        <v>18</v>
      </c>
      <c r="O367" s="177"/>
      <c r="P367" s="182"/>
      <c r="Q367" s="175" t="s">
        <v>18</v>
      </c>
      <c r="R367" s="177"/>
      <c r="S367" s="173"/>
      <c r="T367" s="180" t="s">
        <v>18</v>
      </c>
      <c r="U367" s="177"/>
      <c r="V367" s="173"/>
      <c r="W367" s="175" t="s">
        <v>18</v>
      </c>
      <c r="X367" s="177"/>
      <c r="Y367" s="173"/>
      <c r="Z367" s="175" t="s">
        <v>18</v>
      </c>
      <c r="AA367" s="177"/>
      <c r="AB367" s="173"/>
      <c r="AC367" s="175" t="s">
        <v>18</v>
      </c>
      <c r="AD367" s="177"/>
      <c r="AE367" s="173"/>
      <c r="AF367" s="175" t="s">
        <v>18</v>
      </c>
      <c r="AG367" s="177"/>
    </row>
    <row r="368" spans="1:33" ht="24" customHeight="1" thickBot="1">
      <c r="A368" s="183"/>
      <c r="B368" s="176"/>
      <c r="C368" s="178"/>
      <c r="D368" s="174"/>
      <c r="E368" s="181"/>
      <c r="F368" s="178"/>
      <c r="G368" s="174"/>
      <c r="H368" s="176"/>
      <c r="I368" s="178"/>
      <c r="J368" s="174"/>
      <c r="K368" s="176"/>
      <c r="L368" s="178"/>
      <c r="M368" s="174"/>
      <c r="N368" s="176"/>
      <c r="O368" s="178"/>
      <c r="P368" s="183"/>
      <c r="Q368" s="176"/>
      <c r="R368" s="178"/>
      <c r="S368" s="174"/>
      <c r="T368" s="181"/>
      <c r="U368" s="178"/>
      <c r="V368" s="174"/>
      <c r="W368" s="176"/>
      <c r="X368" s="178"/>
      <c r="Y368" s="174"/>
      <c r="Z368" s="176"/>
      <c r="AA368" s="178"/>
      <c r="AB368" s="174"/>
      <c r="AC368" s="176"/>
      <c r="AD368" s="178"/>
      <c r="AE368" s="174"/>
      <c r="AF368" s="176"/>
      <c r="AG368" s="178"/>
    </row>
    <row r="369" spans="1:33" ht="24" customHeight="1">
      <c r="A369" s="102"/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  <c r="AB369" s="102"/>
      <c r="AC369" s="102"/>
      <c r="AD369" s="102"/>
      <c r="AE369" s="102"/>
      <c r="AF369" s="102"/>
      <c r="AG369" s="102"/>
    </row>
    <row r="370" spans="1:33" ht="24" customHeight="1">
      <c r="A370" s="102"/>
      <c r="B370" s="102"/>
      <c r="C370" s="102"/>
      <c r="D370" s="102"/>
      <c r="E370" s="102"/>
      <c r="F370" s="102"/>
      <c r="G370" s="102"/>
      <c r="H370" s="102"/>
      <c r="I370" s="102"/>
      <c r="J370" s="102"/>
      <c r="K370" s="179" t="s">
        <v>147</v>
      </c>
      <c r="L370" s="179"/>
      <c r="M370" s="179"/>
      <c r="N370" s="179"/>
      <c r="O370" s="179"/>
      <c r="P370" s="179"/>
      <c r="Q370" s="179"/>
      <c r="R370" s="179"/>
      <c r="S370" s="102"/>
      <c r="T370" s="102"/>
      <c r="U370" s="102"/>
      <c r="V370" s="102"/>
      <c r="W370" s="102"/>
      <c r="X370" s="102"/>
      <c r="Y370" s="102"/>
      <c r="Z370" s="102"/>
      <c r="AA370" s="102"/>
      <c r="AB370" s="102"/>
      <c r="AC370" s="102"/>
      <c r="AD370" s="102"/>
      <c r="AE370" s="102"/>
      <c r="AF370" s="102"/>
      <c r="AG370" s="102"/>
    </row>
    <row r="371" spans="1:33" ht="24" customHeight="1">
      <c r="A371" s="98"/>
      <c r="B371" s="102"/>
      <c r="C371" s="102"/>
      <c r="D371" s="102"/>
      <c r="E371" s="102"/>
      <c r="F371" s="102"/>
      <c r="G371" s="102"/>
      <c r="H371" s="102"/>
      <c r="I371" s="102"/>
      <c r="J371" s="105" t="s">
        <v>143</v>
      </c>
      <c r="K371" s="179"/>
      <c r="L371" s="179"/>
      <c r="M371" s="179"/>
      <c r="N371" s="179"/>
      <c r="O371" s="179"/>
      <c r="P371" s="179"/>
      <c r="Q371" s="179"/>
      <c r="R371" s="179"/>
      <c r="S371" s="102"/>
      <c r="T371" s="102"/>
      <c r="U371" s="102"/>
      <c r="V371" s="102"/>
      <c r="W371" s="102"/>
      <c r="X371" s="102"/>
      <c r="Y371" s="102"/>
      <c r="Z371" s="102"/>
      <c r="AA371" s="102"/>
      <c r="AB371" s="102"/>
      <c r="AC371" s="102"/>
      <c r="AD371" s="102"/>
      <c r="AE371" s="102"/>
      <c r="AF371" s="102"/>
      <c r="AG371" s="102"/>
    </row>
    <row r="372" spans="1:33" ht="24" customHeight="1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</row>
    <row r="373" spans="1:33" ht="24" customHeight="1">
      <c r="A373" s="102"/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  <c r="AB373" s="102"/>
      <c r="AC373" s="102"/>
      <c r="AD373" s="102"/>
      <c r="AE373" s="102"/>
      <c r="AF373" s="102"/>
      <c r="AG373" s="104">
        <f>AG361+1</f>
        <v>32</v>
      </c>
    </row>
    <row r="374" spans="1:33" ht="24" customHeight="1" thickBot="1">
      <c r="A374" s="100" t="s">
        <v>141</v>
      </c>
      <c r="B374" s="100"/>
      <c r="C374" s="100"/>
      <c r="D374" s="100"/>
      <c r="E374" s="100"/>
      <c r="F374" s="101" t="s">
        <v>142</v>
      </c>
      <c r="G374" s="100"/>
      <c r="H374" s="100"/>
      <c r="I374" s="100"/>
      <c r="J374" s="100"/>
      <c r="K374" s="100"/>
      <c r="L374" s="100"/>
      <c r="M374" s="100"/>
      <c r="N374" s="100" t="s">
        <v>16</v>
      </c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 t="s">
        <v>16</v>
      </c>
      <c r="AF374" s="100"/>
      <c r="AG374" s="100"/>
    </row>
    <row r="375" spans="5:33" ht="24" customHeight="1">
      <c r="E375" s="186" t="str">
        <f>Pelit!A36</f>
        <v>W.O.</v>
      </c>
      <c r="F375" s="186"/>
      <c r="G375" s="186"/>
      <c r="H375" s="186"/>
      <c r="I375" s="186"/>
      <c r="J375" s="186"/>
      <c r="K375" s="186"/>
      <c r="L375" s="186"/>
      <c r="N375" s="187"/>
      <c r="O375" s="188"/>
      <c r="P375" s="188"/>
      <c r="Q375" s="189"/>
      <c r="V375" s="186" t="str">
        <f>Pelit!F36</f>
        <v>W.O.</v>
      </c>
      <c r="W375" s="186"/>
      <c r="X375" s="186"/>
      <c r="Y375" s="186"/>
      <c r="Z375" s="186"/>
      <c r="AA375" s="186"/>
      <c r="AB375" s="186"/>
      <c r="AC375" s="186"/>
      <c r="AE375" s="187"/>
      <c r="AF375" s="188"/>
      <c r="AG375" s="189"/>
    </row>
    <row r="376" spans="1:33" ht="24" customHeight="1" thickBot="1">
      <c r="A376" s="185" t="s">
        <v>145</v>
      </c>
      <c r="B376" s="185"/>
      <c r="C376" s="185"/>
      <c r="D376" s="185"/>
      <c r="E376" s="186"/>
      <c r="F376" s="186"/>
      <c r="G376" s="186"/>
      <c r="H376" s="186"/>
      <c r="I376" s="186"/>
      <c r="J376" s="186"/>
      <c r="K376" s="186"/>
      <c r="L376" s="186"/>
      <c r="N376" s="190"/>
      <c r="O376" s="191"/>
      <c r="P376" s="191"/>
      <c r="Q376" s="192"/>
      <c r="R376" s="185" t="s">
        <v>146</v>
      </c>
      <c r="S376" s="185"/>
      <c r="T376" s="185"/>
      <c r="U376" s="185"/>
      <c r="V376" s="186"/>
      <c r="W376" s="186"/>
      <c r="X376" s="186"/>
      <c r="Y376" s="186"/>
      <c r="Z376" s="186"/>
      <c r="AA376" s="186"/>
      <c r="AB376" s="186"/>
      <c r="AC376" s="186"/>
      <c r="AD376" s="98"/>
      <c r="AE376" s="190"/>
      <c r="AF376" s="191"/>
      <c r="AG376" s="192"/>
    </row>
    <row r="377" ht="24" customHeight="1" thickBot="1"/>
    <row r="378" spans="1:33" ht="24" customHeight="1" thickBot="1">
      <c r="A378" s="184" t="s">
        <v>117</v>
      </c>
      <c r="B378" s="184"/>
      <c r="C378" s="184"/>
      <c r="D378" s="184" t="s">
        <v>118</v>
      </c>
      <c r="E378" s="184"/>
      <c r="F378" s="184"/>
      <c r="G378" s="184" t="s">
        <v>119</v>
      </c>
      <c r="H378" s="184"/>
      <c r="I378" s="184"/>
      <c r="J378" s="184" t="s">
        <v>120</v>
      </c>
      <c r="K378" s="184"/>
      <c r="L378" s="184"/>
      <c r="M378" s="184" t="s">
        <v>121</v>
      </c>
      <c r="N378" s="184"/>
      <c r="O378" s="184"/>
      <c r="P378" s="184" t="s">
        <v>122</v>
      </c>
      <c r="Q378" s="184"/>
      <c r="R378" s="184"/>
      <c r="S378" s="184" t="s">
        <v>123</v>
      </c>
      <c r="T378" s="184"/>
      <c r="U378" s="184"/>
      <c r="V378" s="184" t="s">
        <v>124</v>
      </c>
      <c r="W378" s="184"/>
      <c r="X378" s="184"/>
      <c r="Y378" s="184" t="s">
        <v>125</v>
      </c>
      <c r="Z378" s="184"/>
      <c r="AA378" s="184"/>
      <c r="AB378" s="184" t="s">
        <v>126</v>
      </c>
      <c r="AC378" s="184"/>
      <c r="AD378" s="184"/>
      <c r="AE378" s="184" t="s">
        <v>127</v>
      </c>
      <c r="AF378" s="184"/>
      <c r="AG378" s="184"/>
    </row>
    <row r="379" spans="1:33" ht="24" customHeight="1">
      <c r="A379" s="182"/>
      <c r="B379" s="175" t="s">
        <v>18</v>
      </c>
      <c r="C379" s="177"/>
      <c r="D379" s="173"/>
      <c r="E379" s="180" t="s">
        <v>18</v>
      </c>
      <c r="F379" s="177"/>
      <c r="G379" s="173"/>
      <c r="H379" s="175" t="s">
        <v>18</v>
      </c>
      <c r="I379" s="177"/>
      <c r="J379" s="173"/>
      <c r="K379" s="175" t="s">
        <v>18</v>
      </c>
      <c r="L379" s="177"/>
      <c r="M379" s="173"/>
      <c r="N379" s="175" t="s">
        <v>18</v>
      </c>
      <c r="O379" s="177"/>
      <c r="P379" s="182"/>
      <c r="Q379" s="175" t="s">
        <v>18</v>
      </c>
      <c r="R379" s="177"/>
      <c r="S379" s="173"/>
      <c r="T379" s="180" t="s">
        <v>18</v>
      </c>
      <c r="U379" s="177"/>
      <c r="V379" s="173"/>
      <c r="W379" s="175" t="s">
        <v>18</v>
      </c>
      <c r="X379" s="177"/>
      <c r="Y379" s="173"/>
      <c r="Z379" s="175" t="s">
        <v>18</v>
      </c>
      <c r="AA379" s="177"/>
      <c r="AB379" s="173"/>
      <c r="AC379" s="175" t="s">
        <v>18</v>
      </c>
      <c r="AD379" s="177"/>
      <c r="AE379" s="173"/>
      <c r="AF379" s="175" t="s">
        <v>18</v>
      </c>
      <c r="AG379" s="177"/>
    </row>
    <row r="380" spans="1:33" ht="24" customHeight="1" thickBot="1">
      <c r="A380" s="183"/>
      <c r="B380" s="176"/>
      <c r="C380" s="178"/>
      <c r="D380" s="174"/>
      <c r="E380" s="181"/>
      <c r="F380" s="178"/>
      <c r="G380" s="174"/>
      <c r="H380" s="176"/>
      <c r="I380" s="178"/>
      <c r="J380" s="174"/>
      <c r="K380" s="176"/>
      <c r="L380" s="178"/>
      <c r="M380" s="174"/>
      <c r="N380" s="176"/>
      <c r="O380" s="178"/>
      <c r="P380" s="183"/>
      <c r="Q380" s="176"/>
      <c r="R380" s="178"/>
      <c r="S380" s="174"/>
      <c r="T380" s="181"/>
      <c r="U380" s="178"/>
      <c r="V380" s="174"/>
      <c r="W380" s="176"/>
      <c r="X380" s="178"/>
      <c r="Y380" s="174"/>
      <c r="Z380" s="176"/>
      <c r="AA380" s="178"/>
      <c r="AB380" s="174"/>
      <c r="AC380" s="176"/>
      <c r="AD380" s="178"/>
      <c r="AE380" s="174"/>
      <c r="AF380" s="176"/>
      <c r="AG380" s="178"/>
    </row>
    <row r="381" ht="24" customHeight="1"/>
    <row r="382" spans="11:18" ht="24" customHeight="1">
      <c r="K382" s="179" t="s">
        <v>147</v>
      </c>
      <c r="L382" s="179"/>
      <c r="M382" s="179"/>
      <c r="N382" s="179"/>
      <c r="O382" s="179"/>
      <c r="P382" s="179"/>
      <c r="Q382" s="179"/>
      <c r="R382" s="179"/>
    </row>
    <row r="383" spans="1:33" ht="24" customHeight="1">
      <c r="A383" s="98"/>
      <c r="B383" s="98"/>
      <c r="C383" s="98"/>
      <c r="D383" s="98"/>
      <c r="E383" s="98"/>
      <c r="F383" s="98"/>
      <c r="G383" s="98"/>
      <c r="H383" s="98"/>
      <c r="I383" s="98"/>
      <c r="J383" s="105" t="s">
        <v>143</v>
      </c>
      <c r="K383" s="179"/>
      <c r="L383" s="179"/>
      <c r="M383" s="179"/>
      <c r="N383" s="179"/>
      <c r="O383" s="179"/>
      <c r="P383" s="179"/>
      <c r="Q383" s="179"/>
      <c r="R383" s="179"/>
      <c r="S383" s="98"/>
      <c r="T383" s="98"/>
      <c r="U383" s="98"/>
      <c r="V383" s="98"/>
      <c r="W383" s="98"/>
      <c r="X383" s="98"/>
      <c r="Y383" s="98"/>
      <c r="Z383" s="98"/>
      <c r="AA383" s="98"/>
      <c r="AB383" s="98"/>
      <c r="AC383" s="98"/>
      <c r="AD383" s="98"/>
      <c r="AE383" s="98"/>
      <c r="AF383" s="98"/>
      <c r="AG383" s="98"/>
    </row>
    <row r="384" ht="24" customHeight="1">
      <c r="A384" s="98"/>
    </row>
    <row r="385" ht="24" customHeight="1">
      <c r="AG385" s="104">
        <f>AG373+1</f>
        <v>33</v>
      </c>
    </row>
    <row r="386" spans="1:33" ht="24" customHeight="1" thickBot="1">
      <c r="A386" s="100" t="s">
        <v>141</v>
      </c>
      <c r="B386" s="100"/>
      <c r="C386" s="100"/>
      <c r="D386" s="100"/>
      <c r="E386" s="100"/>
      <c r="F386" s="101" t="s">
        <v>142</v>
      </c>
      <c r="G386" s="100"/>
      <c r="H386" s="100"/>
      <c r="I386" s="100"/>
      <c r="J386" s="100"/>
      <c r="K386" s="100"/>
      <c r="L386" s="100"/>
      <c r="M386" s="100"/>
      <c r="N386" s="100" t="s">
        <v>16</v>
      </c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 t="s">
        <v>16</v>
      </c>
      <c r="AF386" s="100"/>
      <c r="AG386" s="100"/>
    </row>
    <row r="387" spans="5:33" ht="24" customHeight="1">
      <c r="E387" s="186">
        <f>Pelit!A39</f>
      </c>
      <c r="F387" s="186"/>
      <c r="G387" s="186"/>
      <c r="H387" s="186"/>
      <c r="I387" s="186"/>
      <c r="J387" s="186"/>
      <c r="K387" s="186"/>
      <c r="L387" s="186"/>
      <c r="N387" s="187"/>
      <c r="O387" s="188"/>
      <c r="P387" s="188"/>
      <c r="Q387" s="189"/>
      <c r="V387" s="186">
        <f>Pelit!F39</f>
      </c>
      <c r="W387" s="186"/>
      <c r="X387" s="186"/>
      <c r="Y387" s="186"/>
      <c r="Z387" s="186"/>
      <c r="AA387" s="186"/>
      <c r="AB387" s="186"/>
      <c r="AC387" s="186"/>
      <c r="AE387" s="187"/>
      <c r="AF387" s="188"/>
      <c r="AG387" s="189"/>
    </row>
    <row r="388" spans="1:33" ht="24" customHeight="1" thickBot="1">
      <c r="A388" s="185" t="s">
        <v>145</v>
      </c>
      <c r="B388" s="185"/>
      <c r="C388" s="185"/>
      <c r="D388" s="185"/>
      <c r="E388" s="186"/>
      <c r="F388" s="186"/>
      <c r="G388" s="186"/>
      <c r="H388" s="186"/>
      <c r="I388" s="186"/>
      <c r="J388" s="186"/>
      <c r="K388" s="186"/>
      <c r="L388" s="186"/>
      <c r="N388" s="190"/>
      <c r="O388" s="191"/>
      <c r="P388" s="191"/>
      <c r="Q388" s="192"/>
      <c r="R388" s="185" t="s">
        <v>146</v>
      </c>
      <c r="S388" s="185"/>
      <c r="T388" s="185"/>
      <c r="U388" s="185"/>
      <c r="V388" s="186"/>
      <c r="W388" s="186"/>
      <c r="X388" s="186"/>
      <c r="Y388" s="186"/>
      <c r="Z388" s="186"/>
      <c r="AA388" s="186"/>
      <c r="AB388" s="186"/>
      <c r="AC388" s="186"/>
      <c r="AD388" s="98"/>
      <c r="AE388" s="190"/>
      <c r="AF388" s="191"/>
      <c r="AG388" s="192"/>
    </row>
    <row r="389" ht="24" customHeight="1" thickBot="1"/>
    <row r="390" spans="1:33" ht="24" customHeight="1" thickBot="1">
      <c r="A390" s="184" t="s">
        <v>117</v>
      </c>
      <c r="B390" s="184"/>
      <c r="C390" s="184"/>
      <c r="D390" s="184" t="s">
        <v>118</v>
      </c>
      <c r="E390" s="184"/>
      <c r="F390" s="184"/>
      <c r="G390" s="184" t="s">
        <v>119</v>
      </c>
      <c r="H390" s="184"/>
      <c r="I390" s="184"/>
      <c r="J390" s="184" t="s">
        <v>120</v>
      </c>
      <c r="K390" s="184"/>
      <c r="L390" s="184"/>
      <c r="M390" s="184" t="s">
        <v>121</v>
      </c>
      <c r="N390" s="184"/>
      <c r="O390" s="184"/>
      <c r="P390" s="184" t="s">
        <v>122</v>
      </c>
      <c r="Q390" s="184"/>
      <c r="R390" s="184"/>
      <c r="S390" s="184" t="s">
        <v>123</v>
      </c>
      <c r="T390" s="184"/>
      <c r="U390" s="184"/>
      <c r="V390" s="184" t="s">
        <v>124</v>
      </c>
      <c r="W390" s="184"/>
      <c r="X390" s="184"/>
      <c r="Y390" s="184" t="s">
        <v>125</v>
      </c>
      <c r="Z390" s="184"/>
      <c r="AA390" s="184"/>
      <c r="AB390" s="184" t="s">
        <v>126</v>
      </c>
      <c r="AC390" s="184"/>
      <c r="AD390" s="184"/>
      <c r="AE390" s="184" t="s">
        <v>127</v>
      </c>
      <c r="AF390" s="184"/>
      <c r="AG390" s="184"/>
    </row>
    <row r="391" spans="1:33" ht="24" customHeight="1">
      <c r="A391" s="182"/>
      <c r="B391" s="175" t="s">
        <v>18</v>
      </c>
      <c r="C391" s="177"/>
      <c r="D391" s="173"/>
      <c r="E391" s="180" t="s">
        <v>18</v>
      </c>
      <c r="F391" s="177"/>
      <c r="G391" s="173"/>
      <c r="H391" s="175" t="s">
        <v>18</v>
      </c>
      <c r="I391" s="177"/>
      <c r="J391" s="173"/>
      <c r="K391" s="175" t="s">
        <v>18</v>
      </c>
      <c r="L391" s="177"/>
      <c r="M391" s="173"/>
      <c r="N391" s="175" t="s">
        <v>18</v>
      </c>
      <c r="O391" s="177"/>
      <c r="P391" s="182"/>
      <c r="Q391" s="175" t="s">
        <v>18</v>
      </c>
      <c r="R391" s="177"/>
      <c r="S391" s="173"/>
      <c r="T391" s="180" t="s">
        <v>18</v>
      </c>
      <c r="U391" s="177"/>
      <c r="V391" s="173"/>
      <c r="W391" s="175" t="s">
        <v>18</v>
      </c>
      <c r="X391" s="177"/>
      <c r="Y391" s="173"/>
      <c r="Z391" s="175" t="s">
        <v>18</v>
      </c>
      <c r="AA391" s="177"/>
      <c r="AB391" s="173"/>
      <c r="AC391" s="175" t="s">
        <v>18</v>
      </c>
      <c r="AD391" s="177"/>
      <c r="AE391" s="173"/>
      <c r="AF391" s="175" t="s">
        <v>18</v>
      </c>
      <c r="AG391" s="177"/>
    </row>
    <row r="392" spans="1:33" ht="24" customHeight="1" thickBot="1">
      <c r="A392" s="183"/>
      <c r="B392" s="176"/>
      <c r="C392" s="178"/>
      <c r="D392" s="174"/>
      <c r="E392" s="181"/>
      <c r="F392" s="178"/>
      <c r="G392" s="174"/>
      <c r="H392" s="176"/>
      <c r="I392" s="178"/>
      <c r="J392" s="174"/>
      <c r="K392" s="176"/>
      <c r="L392" s="178"/>
      <c r="M392" s="174"/>
      <c r="N392" s="176"/>
      <c r="O392" s="178"/>
      <c r="P392" s="183"/>
      <c r="Q392" s="176"/>
      <c r="R392" s="178"/>
      <c r="S392" s="174"/>
      <c r="T392" s="181"/>
      <c r="U392" s="178"/>
      <c r="V392" s="174"/>
      <c r="W392" s="176"/>
      <c r="X392" s="178"/>
      <c r="Y392" s="174"/>
      <c r="Z392" s="176"/>
      <c r="AA392" s="178"/>
      <c r="AB392" s="174"/>
      <c r="AC392" s="176"/>
      <c r="AD392" s="178"/>
      <c r="AE392" s="174"/>
      <c r="AF392" s="176"/>
      <c r="AG392" s="178"/>
    </row>
    <row r="393" spans="1:33" ht="24" customHeight="1">
      <c r="A393" s="102"/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  <c r="AA393" s="102"/>
      <c r="AB393" s="102"/>
      <c r="AC393" s="102"/>
      <c r="AD393" s="102"/>
      <c r="AE393" s="102"/>
      <c r="AF393" s="102"/>
      <c r="AG393" s="102"/>
    </row>
    <row r="394" spans="1:33" ht="24" customHeight="1">
      <c r="A394" s="102"/>
      <c r="B394" s="102"/>
      <c r="C394" s="102"/>
      <c r="D394" s="102"/>
      <c r="E394" s="102"/>
      <c r="F394" s="102"/>
      <c r="G394" s="102"/>
      <c r="H394" s="102"/>
      <c r="I394" s="102"/>
      <c r="J394" s="102"/>
      <c r="K394" s="179" t="s">
        <v>147</v>
      </c>
      <c r="L394" s="179"/>
      <c r="M394" s="179"/>
      <c r="N394" s="179"/>
      <c r="O394" s="179"/>
      <c r="P394" s="179"/>
      <c r="Q394" s="179"/>
      <c r="R394" s="179"/>
      <c r="S394" s="102"/>
      <c r="T394" s="102"/>
      <c r="U394" s="102"/>
      <c r="V394" s="102"/>
      <c r="W394" s="102"/>
      <c r="X394" s="102"/>
      <c r="Y394" s="102"/>
      <c r="Z394" s="102"/>
      <c r="AA394" s="102"/>
      <c r="AB394" s="102"/>
      <c r="AC394" s="102"/>
      <c r="AD394" s="102"/>
      <c r="AE394" s="102"/>
      <c r="AF394" s="102"/>
      <c r="AG394" s="102"/>
    </row>
    <row r="395" spans="1:33" ht="24" customHeight="1">
      <c r="A395" s="98"/>
      <c r="B395" s="102"/>
      <c r="C395" s="102"/>
      <c r="D395" s="102"/>
      <c r="E395" s="102"/>
      <c r="F395" s="102"/>
      <c r="G395" s="102"/>
      <c r="H395" s="102"/>
      <c r="I395" s="102"/>
      <c r="J395" s="105" t="s">
        <v>143</v>
      </c>
      <c r="K395" s="179"/>
      <c r="L395" s="179"/>
      <c r="M395" s="179"/>
      <c r="N395" s="179"/>
      <c r="O395" s="179"/>
      <c r="P395" s="179"/>
      <c r="Q395" s="179"/>
      <c r="R395" s="179"/>
      <c r="S395" s="102"/>
      <c r="T395" s="102"/>
      <c r="U395" s="102"/>
      <c r="V395" s="102"/>
      <c r="W395" s="102"/>
      <c r="X395" s="102"/>
      <c r="Y395" s="102"/>
      <c r="Z395" s="102"/>
      <c r="AA395" s="102"/>
      <c r="AB395" s="102"/>
      <c r="AC395" s="102"/>
      <c r="AD395" s="102"/>
      <c r="AE395" s="102"/>
      <c r="AF395" s="102"/>
      <c r="AG395" s="102"/>
    </row>
    <row r="396" spans="1:33" ht="24" customHeight="1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</row>
    <row r="397" spans="1:33" ht="24" customHeight="1">
      <c r="A397" s="102"/>
      <c r="B397" s="102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  <c r="AA397" s="102"/>
      <c r="AB397" s="102"/>
      <c r="AC397" s="102"/>
      <c r="AD397" s="102"/>
      <c r="AE397" s="102"/>
      <c r="AF397" s="102"/>
      <c r="AG397" s="104">
        <f>AG385+1</f>
        <v>34</v>
      </c>
    </row>
    <row r="398" spans="1:33" ht="24" customHeight="1" thickBot="1">
      <c r="A398" s="100" t="s">
        <v>141</v>
      </c>
      <c r="B398" s="100"/>
      <c r="C398" s="100"/>
      <c r="D398" s="100"/>
      <c r="E398" s="100"/>
      <c r="F398" s="101" t="s">
        <v>142</v>
      </c>
      <c r="G398" s="100"/>
      <c r="H398" s="100"/>
      <c r="I398" s="100"/>
      <c r="J398" s="100"/>
      <c r="K398" s="100"/>
      <c r="L398" s="100"/>
      <c r="M398" s="100"/>
      <c r="N398" s="100" t="s">
        <v>16</v>
      </c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 t="s">
        <v>16</v>
      </c>
      <c r="AF398" s="100"/>
      <c r="AG398" s="100"/>
    </row>
    <row r="399" spans="5:33" ht="24" customHeight="1">
      <c r="E399" s="186">
        <f>Pelit!A40</f>
      </c>
      <c r="F399" s="186"/>
      <c r="G399" s="186"/>
      <c r="H399" s="186"/>
      <c r="I399" s="186"/>
      <c r="J399" s="186"/>
      <c r="K399" s="186"/>
      <c r="L399" s="186"/>
      <c r="N399" s="187"/>
      <c r="O399" s="188"/>
      <c r="P399" s="188"/>
      <c r="Q399" s="189"/>
      <c r="V399" s="186">
        <f>Pelit!F40</f>
      </c>
      <c r="W399" s="186"/>
      <c r="X399" s="186"/>
      <c r="Y399" s="186"/>
      <c r="Z399" s="186"/>
      <c r="AA399" s="186"/>
      <c r="AB399" s="186"/>
      <c r="AC399" s="186"/>
      <c r="AE399" s="187"/>
      <c r="AF399" s="188"/>
      <c r="AG399" s="189"/>
    </row>
    <row r="400" spans="1:33" ht="24" customHeight="1" thickBot="1">
      <c r="A400" s="185" t="s">
        <v>145</v>
      </c>
      <c r="B400" s="185"/>
      <c r="C400" s="185"/>
      <c r="D400" s="185"/>
      <c r="E400" s="186"/>
      <c r="F400" s="186"/>
      <c r="G400" s="186"/>
      <c r="H400" s="186"/>
      <c r="I400" s="186"/>
      <c r="J400" s="186"/>
      <c r="K400" s="186"/>
      <c r="L400" s="186"/>
      <c r="N400" s="190"/>
      <c r="O400" s="191"/>
      <c r="P400" s="191"/>
      <c r="Q400" s="192"/>
      <c r="R400" s="185" t="s">
        <v>146</v>
      </c>
      <c r="S400" s="185"/>
      <c r="T400" s="185"/>
      <c r="U400" s="185"/>
      <c r="V400" s="186"/>
      <c r="W400" s="186"/>
      <c r="X400" s="186"/>
      <c r="Y400" s="186"/>
      <c r="Z400" s="186"/>
      <c r="AA400" s="186"/>
      <c r="AB400" s="186"/>
      <c r="AC400" s="186"/>
      <c r="AD400" s="98"/>
      <c r="AE400" s="190"/>
      <c r="AF400" s="191"/>
      <c r="AG400" s="192"/>
    </row>
    <row r="401" ht="24" customHeight="1" thickBot="1"/>
    <row r="402" spans="1:33" ht="24" customHeight="1" thickBot="1">
      <c r="A402" s="184" t="s">
        <v>117</v>
      </c>
      <c r="B402" s="184"/>
      <c r="C402" s="184"/>
      <c r="D402" s="184" t="s">
        <v>118</v>
      </c>
      <c r="E402" s="184"/>
      <c r="F402" s="184"/>
      <c r="G402" s="184" t="s">
        <v>119</v>
      </c>
      <c r="H402" s="184"/>
      <c r="I402" s="184"/>
      <c r="J402" s="184" t="s">
        <v>120</v>
      </c>
      <c r="K402" s="184"/>
      <c r="L402" s="184"/>
      <c r="M402" s="184" t="s">
        <v>121</v>
      </c>
      <c r="N402" s="184"/>
      <c r="O402" s="184"/>
      <c r="P402" s="184" t="s">
        <v>122</v>
      </c>
      <c r="Q402" s="184"/>
      <c r="R402" s="184"/>
      <c r="S402" s="184" t="s">
        <v>123</v>
      </c>
      <c r="T402" s="184"/>
      <c r="U402" s="184"/>
      <c r="V402" s="184" t="s">
        <v>124</v>
      </c>
      <c r="W402" s="184"/>
      <c r="X402" s="184"/>
      <c r="Y402" s="184" t="s">
        <v>125</v>
      </c>
      <c r="Z402" s="184"/>
      <c r="AA402" s="184"/>
      <c r="AB402" s="184" t="s">
        <v>126</v>
      </c>
      <c r="AC402" s="184"/>
      <c r="AD402" s="184"/>
      <c r="AE402" s="184" t="s">
        <v>127</v>
      </c>
      <c r="AF402" s="184"/>
      <c r="AG402" s="184"/>
    </row>
    <row r="403" spans="1:33" ht="24" customHeight="1">
      <c r="A403" s="182"/>
      <c r="B403" s="175" t="s">
        <v>18</v>
      </c>
      <c r="C403" s="177"/>
      <c r="D403" s="173"/>
      <c r="E403" s="180" t="s">
        <v>18</v>
      </c>
      <c r="F403" s="177"/>
      <c r="G403" s="173"/>
      <c r="H403" s="175" t="s">
        <v>18</v>
      </c>
      <c r="I403" s="177"/>
      <c r="J403" s="173"/>
      <c r="K403" s="175" t="s">
        <v>18</v>
      </c>
      <c r="L403" s="177"/>
      <c r="M403" s="173"/>
      <c r="N403" s="175" t="s">
        <v>18</v>
      </c>
      <c r="O403" s="177"/>
      <c r="P403" s="182"/>
      <c r="Q403" s="175" t="s">
        <v>18</v>
      </c>
      <c r="R403" s="177"/>
      <c r="S403" s="173"/>
      <c r="T403" s="180" t="s">
        <v>18</v>
      </c>
      <c r="U403" s="177"/>
      <c r="V403" s="173"/>
      <c r="W403" s="175" t="s">
        <v>18</v>
      </c>
      <c r="X403" s="177"/>
      <c r="Y403" s="173"/>
      <c r="Z403" s="175" t="s">
        <v>18</v>
      </c>
      <c r="AA403" s="177"/>
      <c r="AB403" s="173"/>
      <c r="AC403" s="175" t="s">
        <v>18</v>
      </c>
      <c r="AD403" s="177"/>
      <c r="AE403" s="173"/>
      <c r="AF403" s="175" t="s">
        <v>18</v>
      </c>
      <c r="AG403" s="177"/>
    </row>
    <row r="404" spans="1:33" ht="24" customHeight="1" thickBot="1">
      <c r="A404" s="183"/>
      <c r="B404" s="176"/>
      <c r="C404" s="178"/>
      <c r="D404" s="174"/>
      <c r="E404" s="181"/>
      <c r="F404" s="178"/>
      <c r="G404" s="174"/>
      <c r="H404" s="176"/>
      <c r="I404" s="178"/>
      <c r="J404" s="174"/>
      <c r="K404" s="176"/>
      <c r="L404" s="178"/>
      <c r="M404" s="174"/>
      <c r="N404" s="176"/>
      <c r="O404" s="178"/>
      <c r="P404" s="183"/>
      <c r="Q404" s="176"/>
      <c r="R404" s="178"/>
      <c r="S404" s="174"/>
      <c r="T404" s="181"/>
      <c r="U404" s="178"/>
      <c r="V404" s="174"/>
      <c r="W404" s="176"/>
      <c r="X404" s="178"/>
      <c r="Y404" s="174"/>
      <c r="Z404" s="176"/>
      <c r="AA404" s="178"/>
      <c r="AB404" s="174"/>
      <c r="AC404" s="176"/>
      <c r="AD404" s="178"/>
      <c r="AE404" s="174"/>
      <c r="AF404" s="176"/>
      <c r="AG404" s="178"/>
    </row>
    <row r="405" ht="24" customHeight="1"/>
    <row r="406" spans="11:18" ht="24" customHeight="1">
      <c r="K406" s="179" t="s">
        <v>147</v>
      </c>
      <c r="L406" s="179"/>
      <c r="M406" s="179"/>
      <c r="N406" s="179"/>
      <c r="O406" s="179"/>
      <c r="P406" s="179"/>
      <c r="Q406" s="179"/>
      <c r="R406" s="179"/>
    </row>
    <row r="407" spans="1:33" ht="24" customHeight="1">
      <c r="A407" s="98"/>
      <c r="B407" s="98"/>
      <c r="C407" s="98"/>
      <c r="D407" s="98"/>
      <c r="E407" s="98"/>
      <c r="F407" s="98"/>
      <c r="G407" s="98"/>
      <c r="H407" s="98"/>
      <c r="I407" s="98"/>
      <c r="J407" s="105" t="s">
        <v>143</v>
      </c>
      <c r="K407" s="179"/>
      <c r="L407" s="179"/>
      <c r="M407" s="179"/>
      <c r="N407" s="179"/>
      <c r="O407" s="179"/>
      <c r="P407" s="179"/>
      <c r="Q407" s="179"/>
      <c r="R407" s="179"/>
      <c r="S407" s="98"/>
      <c r="T407" s="98"/>
      <c r="U407" s="98"/>
      <c r="V407" s="98"/>
      <c r="W407" s="98"/>
      <c r="X407" s="98"/>
      <c r="Y407" s="98"/>
      <c r="Z407" s="98"/>
      <c r="AA407" s="98"/>
      <c r="AB407" s="98"/>
      <c r="AC407" s="98"/>
      <c r="AD407" s="98"/>
      <c r="AE407" s="98"/>
      <c r="AF407" s="98"/>
      <c r="AG407" s="98"/>
    </row>
    <row r="408" ht="24" customHeight="1">
      <c r="A408" s="98"/>
    </row>
    <row r="409" ht="24" customHeight="1">
      <c r="AG409" s="104">
        <f>AG397+1</f>
        <v>35</v>
      </c>
    </row>
    <row r="410" spans="1:33" ht="24" customHeight="1" thickBot="1">
      <c r="A410" s="100" t="s">
        <v>141</v>
      </c>
      <c r="B410" s="100"/>
      <c r="C410" s="100"/>
      <c r="D410" s="100"/>
      <c r="E410" s="100"/>
      <c r="F410" s="101" t="s">
        <v>142</v>
      </c>
      <c r="G410" s="100"/>
      <c r="H410" s="100"/>
      <c r="I410" s="100"/>
      <c r="J410" s="100"/>
      <c r="K410" s="100"/>
      <c r="L410" s="100"/>
      <c r="M410" s="100"/>
      <c r="N410" s="100" t="s">
        <v>16</v>
      </c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 t="s">
        <v>16</v>
      </c>
      <c r="AF410" s="100"/>
      <c r="AG410" s="100"/>
    </row>
    <row r="411" spans="5:33" ht="24" customHeight="1">
      <c r="E411" s="186">
        <f>Pelit!A41</f>
      </c>
      <c r="F411" s="186"/>
      <c r="G411" s="186"/>
      <c r="H411" s="186"/>
      <c r="I411" s="186"/>
      <c r="J411" s="186"/>
      <c r="K411" s="186"/>
      <c r="L411" s="186"/>
      <c r="N411" s="187"/>
      <c r="O411" s="188"/>
      <c r="P411" s="188"/>
      <c r="Q411" s="189"/>
      <c r="V411" s="186">
        <f>Pelit!F41</f>
      </c>
      <c r="W411" s="186"/>
      <c r="X411" s="186"/>
      <c r="Y411" s="186"/>
      <c r="Z411" s="186"/>
      <c r="AA411" s="186"/>
      <c r="AB411" s="186"/>
      <c r="AC411" s="186"/>
      <c r="AE411" s="187"/>
      <c r="AF411" s="188"/>
      <c r="AG411" s="189"/>
    </row>
    <row r="412" spans="1:33" ht="24" customHeight="1" thickBot="1">
      <c r="A412" s="185" t="s">
        <v>145</v>
      </c>
      <c r="B412" s="185"/>
      <c r="C412" s="185"/>
      <c r="D412" s="185"/>
      <c r="E412" s="186"/>
      <c r="F412" s="186"/>
      <c r="G412" s="186"/>
      <c r="H412" s="186"/>
      <c r="I412" s="186"/>
      <c r="J412" s="186"/>
      <c r="K412" s="186"/>
      <c r="L412" s="186"/>
      <c r="N412" s="190"/>
      <c r="O412" s="191"/>
      <c r="P412" s="191"/>
      <c r="Q412" s="192"/>
      <c r="R412" s="185" t="s">
        <v>146</v>
      </c>
      <c r="S412" s="185"/>
      <c r="T412" s="185"/>
      <c r="U412" s="185"/>
      <c r="V412" s="186"/>
      <c r="W412" s="186"/>
      <c r="X412" s="186"/>
      <c r="Y412" s="186"/>
      <c r="Z412" s="186"/>
      <c r="AA412" s="186"/>
      <c r="AB412" s="186"/>
      <c r="AC412" s="186"/>
      <c r="AD412" s="98"/>
      <c r="AE412" s="190"/>
      <c r="AF412" s="191"/>
      <c r="AG412" s="192"/>
    </row>
    <row r="413" ht="24" customHeight="1" thickBot="1"/>
    <row r="414" spans="1:33" ht="24" customHeight="1" thickBot="1">
      <c r="A414" s="184" t="s">
        <v>117</v>
      </c>
      <c r="B414" s="184"/>
      <c r="C414" s="184"/>
      <c r="D414" s="184" t="s">
        <v>118</v>
      </c>
      <c r="E414" s="184"/>
      <c r="F414" s="184"/>
      <c r="G414" s="184" t="s">
        <v>119</v>
      </c>
      <c r="H414" s="184"/>
      <c r="I414" s="184"/>
      <c r="J414" s="184" t="s">
        <v>120</v>
      </c>
      <c r="K414" s="184"/>
      <c r="L414" s="184"/>
      <c r="M414" s="184" t="s">
        <v>121</v>
      </c>
      <c r="N414" s="184"/>
      <c r="O414" s="184"/>
      <c r="P414" s="184" t="s">
        <v>122</v>
      </c>
      <c r="Q414" s="184"/>
      <c r="R414" s="184"/>
      <c r="S414" s="184" t="s">
        <v>123</v>
      </c>
      <c r="T414" s="184"/>
      <c r="U414" s="184"/>
      <c r="V414" s="184" t="s">
        <v>124</v>
      </c>
      <c r="W414" s="184"/>
      <c r="X414" s="184"/>
      <c r="Y414" s="184" t="s">
        <v>125</v>
      </c>
      <c r="Z414" s="184"/>
      <c r="AA414" s="184"/>
      <c r="AB414" s="184" t="s">
        <v>126</v>
      </c>
      <c r="AC414" s="184"/>
      <c r="AD414" s="184"/>
      <c r="AE414" s="184" t="s">
        <v>127</v>
      </c>
      <c r="AF414" s="184"/>
      <c r="AG414" s="184"/>
    </row>
    <row r="415" spans="1:33" ht="24" customHeight="1">
      <c r="A415" s="182"/>
      <c r="B415" s="175" t="s">
        <v>18</v>
      </c>
      <c r="C415" s="177"/>
      <c r="D415" s="173"/>
      <c r="E415" s="180" t="s">
        <v>18</v>
      </c>
      <c r="F415" s="177"/>
      <c r="G415" s="173"/>
      <c r="H415" s="175" t="s">
        <v>18</v>
      </c>
      <c r="I415" s="177"/>
      <c r="J415" s="173"/>
      <c r="K415" s="175" t="s">
        <v>18</v>
      </c>
      <c r="L415" s="177"/>
      <c r="M415" s="173"/>
      <c r="N415" s="175" t="s">
        <v>18</v>
      </c>
      <c r="O415" s="177"/>
      <c r="P415" s="182"/>
      <c r="Q415" s="175" t="s">
        <v>18</v>
      </c>
      <c r="R415" s="177"/>
      <c r="S415" s="173"/>
      <c r="T415" s="180" t="s">
        <v>18</v>
      </c>
      <c r="U415" s="177"/>
      <c r="V415" s="173"/>
      <c r="W415" s="175" t="s">
        <v>18</v>
      </c>
      <c r="X415" s="177"/>
      <c r="Y415" s="173"/>
      <c r="Z415" s="175" t="s">
        <v>18</v>
      </c>
      <c r="AA415" s="177"/>
      <c r="AB415" s="173"/>
      <c r="AC415" s="175" t="s">
        <v>18</v>
      </c>
      <c r="AD415" s="177"/>
      <c r="AE415" s="173"/>
      <c r="AF415" s="175" t="s">
        <v>18</v>
      </c>
      <c r="AG415" s="177"/>
    </row>
    <row r="416" spans="1:33" ht="24" customHeight="1" thickBot="1">
      <c r="A416" s="183"/>
      <c r="B416" s="176"/>
      <c r="C416" s="178"/>
      <c r="D416" s="174"/>
      <c r="E416" s="181"/>
      <c r="F416" s="178"/>
      <c r="G416" s="174"/>
      <c r="H416" s="176"/>
      <c r="I416" s="178"/>
      <c r="J416" s="174"/>
      <c r="K416" s="176"/>
      <c r="L416" s="178"/>
      <c r="M416" s="174"/>
      <c r="N416" s="176"/>
      <c r="O416" s="178"/>
      <c r="P416" s="183"/>
      <c r="Q416" s="176"/>
      <c r="R416" s="178"/>
      <c r="S416" s="174"/>
      <c r="T416" s="181"/>
      <c r="U416" s="178"/>
      <c r="V416" s="174"/>
      <c r="W416" s="176"/>
      <c r="X416" s="178"/>
      <c r="Y416" s="174"/>
      <c r="Z416" s="176"/>
      <c r="AA416" s="178"/>
      <c r="AB416" s="174"/>
      <c r="AC416" s="176"/>
      <c r="AD416" s="178"/>
      <c r="AE416" s="174"/>
      <c r="AF416" s="176"/>
      <c r="AG416" s="178"/>
    </row>
    <row r="417" spans="1:33" ht="24" customHeight="1">
      <c r="A417" s="102"/>
      <c r="B417" s="102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  <c r="AA417" s="102"/>
      <c r="AB417" s="102"/>
      <c r="AC417" s="102"/>
      <c r="AD417" s="102"/>
      <c r="AE417" s="102"/>
      <c r="AF417" s="102"/>
      <c r="AG417" s="102"/>
    </row>
    <row r="418" spans="1:33" ht="24" customHeight="1">
      <c r="A418" s="102"/>
      <c r="B418" s="102"/>
      <c r="C418" s="102"/>
      <c r="D418" s="102"/>
      <c r="E418" s="102"/>
      <c r="F418" s="102"/>
      <c r="G418" s="102"/>
      <c r="H418" s="102"/>
      <c r="I418" s="102"/>
      <c r="J418" s="102"/>
      <c r="K418" s="179" t="s">
        <v>147</v>
      </c>
      <c r="L418" s="179"/>
      <c r="M418" s="179"/>
      <c r="N418" s="179"/>
      <c r="O418" s="179"/>
      <c r="P418" s="179"/>
      <c r="Q418" s="179"/>
      <c r="R418" s="179"/>
      <c r="S418" s="102"/>
      <c r="T418" s="102"/>
      <c r="U418" s="102"/>
      <c r="V418" s="102"/>
      <c r="W418" s="102"/>
      <c r="X418" s="102"/>
      <c r="Y418" s="102"/>
      <c r="Z418" s="102"/>
      <c r="AA418" s="102"/>
      <c r="AB418" s="102"/>
      <c r="AC418" s="102"/>
      <c r="AD418" s="102"/>
      <c r="AE418" s="102"/>
      <c r="AF418" s="102"/>
      <c r="AG418" s="102"/>
    </row>
    <row r="419" spans="1:33" ht="24" customHeight="1">
      <c r="A419" s="98"/>
      <c r="B419" s="102"/>
      <c r="C419" s="102"/>
      <c r="D419" s="102"/>
      <c r="E419" s="102"/>
      <c r="F419" s="102"/>
      <c r="G419" s="102"/>
      <c r="H419" s="102"/>
      <c r="I419" s="102"/>
      <c r="J419" s="105" t="s">
        <v>143</v>
      </c>
      <c r="K419" s="179"/>
      <c r="L419" s="179"/>
      <c r="M419" s="179"/>
      <c r="N419" s="179"/>
      <c r="O419" s="179"/>
      <c r="P419" s="179"/>
      <c r="Q419" s="179"/>
      <c r="R419" s="179"/>
      <c r="S419" s="102"/>
      <c r="T419" s="102"/>
      <c r="U419" s="102"/>
      <c r="V419" s="102"/>
      <c r="W419" s="102"/>
      <c r="X419" s="102"/>
      <c r="Y419" s="102"/>
      <c r="Z419" s="102"/>
      <c r="AA419" s="102"/>
      <c r="AB419" s="102"/>
      <c r="AC419" s="102"/>
      <c r="AD419" s="102"/>
      <c r="AE419" s="102"/>
      <c r="AF419" s="102"/>
      <c r="AG419" s="102"/>
    </row>
    <row r="420" spans="1:33" ht="24" customHeight="1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</row>
    <row r="421" spans="1:33" ht="24" customHeight="1">
      <c r="A421" s="102"/>
      <c r="B421" s="102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  <c r="AA421" s="102"/>
      <c r="AB421" s="102"/>
      <c r="AC421" s="102"/>
      <c r="AD421" s="102"/>
      <c r="AE421" s="102"/>
      <c r="AF421" s="102"/>
      <c r="AG421" s="104">
        <f>AG409+1</f>
        <v>36</v>
      </c>
    </row>
    <row r="422" spans="1:33" ht="24" customHeight="1" thickBot="1">
      <c r="A422" s="100" t="s">
        <v>141</v>
      </c>
      <c r="B422" s="100"/>
      <c r="C422" s="100"/>
      <c r="D422" s="100"/>
      <c r="E422" s="100"/>
      <c r="F422" s="101" t="s">
        <v>142</v>
      </c>
      <c r="G422" s="100"/>
      <c r="H422" s="100"/>
      <c r="I422" s="100"/>
      <c r="J422" s="100"/>
      <c r="K422" s="100"/>
      <c r="L422" s="100"/>
      <c r="M422" s="100"/>
      <c r="N422" s="100" t="s">
        <v>16</v>
      </c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 t="s">
        <v>16</v>
      </c>
      <c r="AF422" s="100"/>
      <c r="AG422" s="100"/>
    </row>
    <row r="423" spans="5:33" ht="24" customHeight="1">
      <c r="E423" s="186">
        <f>Pelit!A42</f>
      </c>
      <c r="F423" s="186"/>
      <c r="G423" s="186"/>
      <c r="H423" s="186"/>
      <c r="I423" s="186"/>
      <c r="J423" s="186"/>
      <c r="K423" s="186"/>
      <c r="L423" s="186"/>
      <c r="N423" s="187"/>
      <c r="O423" s="188"/>
      <c r="P423" s="188"/>
      <c r="Q423" s="189"/>
      <c r="V423" s="186">
        <f>Pelit!F42</f>
      </c>
      <c r="W423" s="186"/>
      <c r="X423" s="186"/>
      <c r="Y423" s="186"/>
      <c r="Z423" s="186"/>
      <c r="AA423" s="186"/>
      <c r="AB423" s="186"/>
      <c r="AC423" s="186"/>
      <c r="AE423" s="187"/>
      <c r="AF423" s="188"/>
      <c r="AG423" s="189"/>
    </row>
    <row r="424" spans="1:33" ht="24" customHeight="1" thickBot="1">
      <c r="A424" s="185" t="s">
        <v>145</v>
      </c>
      <c r="B424" s="185"/>
      <c r="C424" s="185"/>
      <c r="D424" s="185"/>
      <c r="E424" s="186"/>
      <c r="F424" s="186"/>
      <c r="G424" s="186"/>
      <c r="H424" s="186"/>
      <c r="I424" s="186"/>
      <c r="J424" s="186"/>
      <c r="K424" s="186"/>
      <c r="L424" s="186"/>
      <c r="N424" s="190"/>
      <c r="O424" s="191"/>
      <c r="P424" s="191"/>
      <c r="Q424" s="192"/>
      <c r="R424" s="185" t="s">
        <v>146</v>
      </c>
      <c r="S424" s="185"/>
      <c r="T424" s="185"/>
      <c r="U424" s="185"/>
      <c r="V424" s="186"/>
      <c r="W424" s="186"/>
      <c r="X424" s="186"/>
      <c r="Y424" s="186"/>
      <c r="Z424" s="186"/>
      <c r="AA424" s="186"/>
      <c r="AB424" s="186"/>
      <c r="AC424" s="186"/>
      <c r="AD424" s="98"/>
      <c r="AE424" s="190"/>
      <c r="AF424" s="191"/>
      <c r="AG424" s="192"/>
    </row>
    <row r="425" ht="24" customHeight="1" thickBot="1"/>
    <row r="426" spans="1:33" ht="24" customHeight="1" thickBot="1">
      <c r="A426" s="184" t="s">
        <v>117</v>
      </c>
      <c r="B426" s="184"/>
      <c r="C426" s="184"/>
      <c r="D426" s="184" t="s">
        <v>118</v>
      </c>
      <c r="E426" s="184"/>
      <c r="F426" s="184"/>
      <c r="G426" s="184" t="s">
        <v>119</v>
      </c>
      <c r="H426" s="184"/>
      <c r="I426" s="184"/>
      <c r="J426" s="184" t="s">
        <v>120</v>
      </c>
      <c r="K426" s="184"/>
      <c r="L426" s="184"/>
      <c r="M426" s="184" t="s">
        <v>121</v>
      </c>
      <c r="N426" s="184"/>
      <c r="O426" s="184"/>
      <c r="P426" s="184" t="s">
        <v>122</v>
      </c>
      <c r="Q426" s="184"/>
      <c r="R426" s="184"/>
      <c r="S426" s="184" t="s">
        <v>123</v>
      </c>
      <c r="T426" s="184"/>
      <c r="U426" s="184"/>
      <c r="V426" s="184" t="s">
        <v>124</v>
      </c>
      <c r="W426" s="184"/>
      <c r="X426" s="184"/>
      <c r="Y426" s="184" t="s">
        <v>125</v>
      </c>
      <c r="Z426" s="184"/>
      <c r="AA426" s="184"/>
      <c r="AB426" s="184" t="s">
        <v>126</v>
      </c>
      <c r="AC426" s="184"/>
      <c r="AD426" s="184"/>
      <c r="AE426" s="184" t="s">
        <v>127</v>
      </c>
      <c r="AF426" s="184"/>
      <c r="AG426" s="184"/>
    </row>
    <row r="427" spans="1:33" ht="24" customHeight="1">
      <c r="A427" s="182"/>
      <c r="B427" s="175" t="s">
        <v>18</v>
      </c>
      <c r="C427" s="177"/>
      <c r="D427" s="173"/>
      <c r="E427" s="180" t="s">
        <v>18</v>
      </c>
      <c r="F427" s="177"/>
      <c r="G427" s="173"/>
      <c r="H427" s="175" t="s">
        <v>18</v>
      </c>
      <c r="I427" s="177"/>
      <c r="J427" s="173"/>
      <c r="K427" s="175" t="s">
        <v>18</v>
      </c>
      <c r="L427" s="177"/>
      <c r="M427" s="173"/>
      <c r="N427" s="175" t="s">
        <v>18</v>
      </c>
      <c r="O427" s="177"/>
      <c r="P427" s="182"/>
      <c r="Q427" s="175" t="s">
        <v>18</v>
      </c>
      <c r="R427" s="177"/>
      <c r="S427" s="173"/>
      <c r="T427" s="180" t="s">
        <v>18</v>
      </c>
      <c r="U427" s="177"/>
      <c r="V427" s="173"/>
      <c r="W427" s="175" t="s">
        <v>18</v>
      </c>
      <c r="X427" s="177"/>
      <c r="Y427" s="173"/>
      <c r="Z427" s="175" t="s">
        <v>18</v>
      </c>
      <c r="AA427" s="177"/>
      <c r="AB427" s="173"/>
      <c r="AC427" s="175" t="s">
        <v>18</v>
      </c>
      <c r="AD427" s="177"/>
      <c r="AE427" s="173"/>
      <c r="AF427" s="175" t="s">
        <v>18</v>
      </c>
      <c r="AG427" s="177"/>
    </row>
    <row r="428" spans="1:33" ht="24" customHeight="1" thickBot="1">
      <c r="A428" s="183"/>
      <c r="B428" s="176"/>
      <c r="C428" s="178"/>
      <c r="D428" s="174"/>
      <c r="E428" s="181"/>
      <c r="F428" s="178"/>
      <c r="G428" s="174"/>
      <c r="H428" s="176"/>
      <c r="I428" s="178"/>
      <c r="J428" s="174"/>
      <c r="K428" s="176"/>
      <c r="L428" s="178"/>
      <c r="M428" s="174"/>
      <c r="N428" s="176"/>
      <c r="O428" s="178"/>
      <c r="P428" s="183"/>
      <c r="Q428" s="176"/>
      <c r="R428" s="178"/>
      <c r="S428" s="174"/>
      <c r="T428" s="181"/>
      <c r="U428" s="178"/>
      <c r="V428" s="174"/>
      <c r="W428" s="176"/>
      <c r="X428" s="178"/>
      <c r="Y428" s="174"/>
      <c r="Z428" s="176"/>
      <c r="AA428" s="178"/>
      <c r="AB428" s="174"/>
      <c r="AC428" s="176"/>
      <c r="AD428" s="178"/>
      <c r="AE428" s="174"/>
      <c r="AF428" s="176"/>
      <c r="AG428" s="178"/>
    </row>
    <row r="429" ht="24" customHeight="1"/>
    <row r="430" spans="11:18" ht="24" customHeight="1">
      <c r="K430" s="179" t="s">
        <v>147</v>
      </c>
      <c r="L430" s="179"/>
      <c r="M430" s="179"/>
      <c r="N430" s="179"/>
      <c r="O430" s="179"/>
      <c r="P430" s="179"/>
      <c r="Q430" s="179"/>
      <c r="R430" s="179"/>
    </row>
    <row r="431" spans="1:33" ht="24" customHeight="1">
      <c r="A431" s="98"/>
      <c r="B431" s="98"/>
      <c r="C431" s="98"/>
      <c r="D431" s="98"/>
      <c r="E431" s="98"/>
      <c r="F431" s="98"/>
      <c r="G431" s="98"/>
      <c r="H431" s="98"/>
      <c r="I431" s="98"/>
      <c r="J431" s="105" t="s">
        <v>143</v>
      </c>
      <c r="K431" s="179"/>
      <c r="L431" s="179"/>
      <c r="M431" s="179"/>
      <c r="N431" s="179"/>
      <c r="O431" s="179"/>
      <c r="P431" s="179"/>
      <c r="Q431" s="179"/>
      <c r="R431" s="179"/>
      <c r="S431" s="98"/>
      <c r="T431" s="98"/>
      <c r="U431" s="98"/>
      <c r="V431" s="98"/>
      <c r="W431" s="98"/>
      <c r="X431" s="98"/>
      <c r="Y431" s="98"/>
      <c r="Z431" s="98"/>
      <c r="AA431" s="98"/>
      <c r="AB431" s="98"/>
      <c r="AC431" s="98"/>
      <c r="AD431" s="98"/>
      <c r="AE431" s="98"/>
      <c r="AF431" s="98"/>
      <c r="AG431" s="98"/>
    </row>
    <row r="432" ht="24" customHeight="1">
      <c r="A432" s="98"/>
    </row>
    <row r="433" ht="24" customHeight="1">
      <c r="AG433" s="104">
        <f>AG421+1</f>
        <v>37</v>
      </c>
    </row>
    <row r="434" spans="1:33" ht="24" customHeight="1" thickBot="1">
      <c r="A434" s="100" t="s">
        <v>141</v>
      </c>
      <c r="B434" s="100"/>
      <c r="C434" s="100"/>
      <c r="D434" s="100"/>
      <c r="E434" s="100"/>
      <c r="F434" s="101" t="s">
        <v>142</v>
      </c>
      <c r="G434" s="100"/>
      <c r="H434" s="100"/>
      <c r="I434" s="100"/>
      <c r="J434" s="100"/>
      <c r="K434" s="100"/>
      <c r="L434" s="100"/>
      <c r="M434" s="100"/>
      <c r="N434" s="100" t="s">
        <v>16</v>
      </c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 t="s">
        <v>16</v>
      </c>
      <c r="AF434" s="100"/>
      <c r="AG434" s="100"/>
    </row>
    <row r="435" spans="5:33" ht="24" customHeight="1">
      <c r="E435" s="186">
        <f>Pelit!A43</f>
      </c>
      <c r="F435" s="186"/>
      <c r="G435" s="186"/>
      <c r="H435" s="186"/>
      <c r="I435" s="186"/>
      <c r="J435" s="186"/>
      <c r="K435" s="186"/>
      <c r="L435" s="186"/>
      <c r="N435" s="187"/>
      <c r="O435" s="188"/>
      <c r="P435" s="188"/>
      <c r="Q435" s="189"/>
      <c r="V435" s="186">
        <f>Pelit!F43</f>
      </c>
      <c r="W435" s="186"/>
      <c r="X435" s="186"/>
      <c r="Y435" s="186"/>
      <c r="Z435" s="186"/>
      <c r="AA435" s="186"/>
      <c r="AB435" s="186"/>
      <c r="AC435" s="186"/>
      <c r="AE435" s="187"/>
      <c r="AF435" s="188"/>
      <c r="AG435" s="189"/>
    </row>
    <row r="436" spans="1:33" ht="24" customHeight="1" thickBot="1">
      <c r="A436" s="185" t="s">
        <v>145</v>
      </c>
      <c r="B436" s="185"/>
      <c r="C436" s="185"/>
      <c r="D436" s="185"/>
      <c r="E436" s="186"/>
      <c r="F436" s="186"/>
      <c r="G436" s="186"/>
      <c r="H436" s="186"/>
      <c r="I436" s="186"/>
      <c r="J436" s="186"/>
      <c r="K436" s="186"/>
      <c r="L436" s="186"/>
      <c r="N436" s="190"/>
      <c r="O436" s="191"/>
      <c r="P436" s="191"/>
      <c r="Q436" s="192"/>
      <c r="R436" s="185" t="s">
        <v>146</v>
      </c>
      <c r="S436" s="185"/>
      <c r="T436" s="185"/>
      <c r="U436" s="185"/>
      <c r="V436" s="186"/>
      <c r="W436" s="186"/>
      <c r="X436" s="186"/>
      <c r="Y436" s="186"/>
      <c r="Z436" s="186"/>
      <c r="AA436" s="186"/>
      <c r="AB436" s="186"/>
      <c r="AC436" s="186"/>
      <c r="AD436" s="98"/>
      <c r="AE436" s="190"/>
      <c r="AF436" s="191"/>
      <c r="AG436" s="192"/>
    </row>
    <row r="437" ht="24" customHeight="1" thickBot="1"/>
    <row r="438" spans="1:33" ht="24" customHeight="1" thickBot="1">
      <c r="A438" s="184" t="s">
        <v>117</v>
      </c>
      <c r="B438" s="184"/>
      <c r="C438" s="184"/>
      <c r="D438" s="184" t="s">
        <v>118</v>
      </c>
      <c r="E438" s="184"/>
      <c r="F438" s="184"/>
      <c r="G438" s="184" t="s">
        <v>119</v>
      </c>
      <c r="H438" s="184"/>
      <c r="I438" s="184"/>
      <c r="J438" s="184" t="s">
        <v>120</v>
      </c>
      <c r="K438" s="184"/>
      <c r="L438" s="184"/>
      <c r="M438" s="184" t="s">
        <v>121</v>
      </c>
      <c r="N438" s="184"/>
      <c r="O438" s="184"/>
      <c r="P438" s="184" t="s">
        <v>122</v>
      </c>
      <c r="Q438" s="184"/>
      <c r="R438" s="184"/>
      <c r="S438" s="184" t="s">
        <v>123</v>
      </c>
      <c r="T438" s="184"/>
      <c r="U438" s="184"/>
      <c r="V438" s="184" t="s">
        <v>124</v>
      </c>
      <c r="W438" s="184"/>
      <c r="X438" s="184"/>
      <c r="Y438" s="184" t="s">
        <v>125</v>
      </c>
      <c r="Z438" s="184"/>
      <c r="AA438" s="184"/>
      <c r="AB438" s="184" t="s">
        <v>126</v>
      </c>
      <c r="AC438" s="184"/>
      <c r="AD438" s="184"/>
      <c r="AE438" s="184" t="s">
        <v>127</v>
      </c>
      <c r="AF438" s="184"/>
      <c r="AG438" s="184"/>
    </row>
    <row r="439" spans="1:33" ht="24" customHeight="1">
      <c r="A439" s="182"/>
      <c r="B439" s="175" t="s">
        <v>18</v>
      </c>
      <c r="C439" s="177"/>
      <c r="D439" s="173"/>
      <c r="E439" s="180" t="s">
        <v>18</v>
      </c>
      <c r="F439" s="177"/>
      <c r="G439" s="173"/>
      <c r="H439" s="175" t="s">
        <v>18</v>
      </c>
      <c r="I439" s="177"/>
      <c r="J439" s="173"/>
      <c r="K439" s="175" t="s">
        <v>18</v>
      </c>
      <c r="L439" s="177"/>
      <c r="M439" s="173"/>
      <c r="N439" s="175" t="s">
        <v>18</v>
      </c>
      <c r="O439" s="177"/>
      <c r="P439" s="182"/>
      <c r="Q439" s="175" t="s">
        <v>18</v>
      </c>
      <c r="R439" s="177"/>
      <c r="S439" s="173"/>
      <c r="T439" s="180" t="s">
        <v>18</v>
      </c>
      <c r="U439" s="177"/>
      <c r="V439" s="173"/>
      <c r="W439" s="175" t="s">
        <v>18</v>
      </c>
      <c r="X439" s="177"/>
      <c r="Y439" s="173"/>
      <c r="Z439" s="175" t="s">
        <v>18</v>
      </c>
      <c r="AA439" s="177"/>
      <c r="AB439" s="173"/>
      <c r="AC439" s="175" t="s">
        <v>18</v>
      </c>
      <c r="AD439" s="177"/>
      <c r="AE439" s="173"/>
      <c r="AF439" s="175" t="s">
        <v>18</v>
      </c>
      <c r="AG439" s="177"/>
    </row>
    <row r="440" spans="1:33" ht="24" customHeight="1" thickBot="1">
      <c r="A440" s="183"/>
      <c r="B440" s="176"/>
      <c r="C440" s="178"/>
      <c r="D440" s="174"/>
      <c r="E440" s="181"/>
      <c r="F440" s="178"/>
      <c r="G440" s="174"/>
      <c r="H440" s="176"/>
      <c r="I440" s="178"/>
      <c r="J440" s="174"/>
      <c r="K440" s="176"/>
      <c r="L440" s="178"/>
      <c r="M440" s="174"/>
      <c r="N440" s="176"/>
      <c r="O440" s="178"/>
      <c r="P440" s="183"/>
      <c r="Q440" s="176"/>
      <c r="R440" s="178"/>
      <c r="S440" s="174"/>
      <c r="T440" s="181"/>
      <c r="U440" s="178"/>
      <c r="V440" s="174"/>
      <c r="W440" s="176"/>
      <c r="X440" s="178"/>
      <c r="Y440" s="174"/>
      <c r="Z440" s="176"/>
      <c r="AA440" s="178"/>
      <c r="AB440" s="174"/>
      <c r="AC440" s="176"/>
      <c r="AD440" s="178"/>
      <c r="AE440" s="174"/>
      <c r="AF440" s="176"/>
      <c r="AG440" s="178"/>
    </row>
    <row r="441" spans="1:33" ht="24" customHeight="1">
      <c r="A441" s="102"/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  <c r="AA441" s="102"/>
      <c r="AB441" s="102"/>
      <c r="AC441" s="102"/>
      <c r="AD441" s="102"/>
      <c r="AE441" s="102"/>
      <c r="AF441" s="102"/>
      <c r="AG441" s="102"/>
    </row>
    <row r="442" spans="1:33" ht="24" customHeight="1">
      <c r="A442" s="102"/>
      <c r="B442" s="102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  <c r="AA442" s="102"/>
      <c r="AB442" s="102"/>
      <c r="AC442" s="102"/>
      <c r="AD442" s="102"/>
      <c r="AE442" s="102"/>
      <c r="AF442" s="102"/>
      <c r="AG442" s="102"/>
    </row>
    <row r="443" spans="1:33" ht="24" customHeight="1">
      <c r="A443" s="98"/>
      <c r="B443" s="102"/>
      <c r="C443" s="102"/>
      <c r="D443" s="102"/>
      <c r="E443" s="102"/>
      <c r="F443" s="102"/>
      <c r="G443" s="102"/>
      <c r="H443" s="102"/>
      <c r="I443" s="102"/>
      <c r="J443" s="105" t="s">
        <v>143</v>
      </c>
      <c r="K443" s="99" t="s">
        <v>144</v>
      </c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  <c r="AA443" s="102"/>
      <c r="AB443" s="102"/>
      <c r="AC443" s="102"/>
      <c r="AD443" s="102"/>
      <c r="AE443" s="102"/>
      <c r="AF443" s="102"/>
      <c r="AG443" s="102"/>
    </row>
    <row r="444" spans="1:33" ht="24" customHeight="1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</row>
    <row r="445" spans="1:33" ht="24" customHeight="1">
      <c r="A445" s="102"/>
      <c r="B445" s="102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  <c r="AA445" s="102"/>
      <c r="AB445" s="102"/>
      <c r="AC445" s="102"/>
      <c r="AD445" s="102"/>
      <c r="AE445" s="102"/>
      <c r="AF445" s="102"/>
      <c r="AG445" s="104">
        <f>AG433+1</f>
        <v>38</v>
      </c>
    </row>
    <row r="446" spans="1:33" ht="24" customHeight="1" thickBot="1">
      <c r="A446" s="100" t="s">
        <v>141</v>
      </c>
      <c r="B446" s="100"/>
      <c r="C446" s="100"/>
      <c r="D446" s="100"/>
      <c r="E446" s="100"/>
      <c r="F446" s="101" t="s">
        <v>142</v>
      </c>
      <c r="G446" s="100"/>
      <c r="H446" s="100"/>
      <c r="I446" s="100"/>
      <c r="J446" s="100"/>
      <c r="K446" s="100"/>
      <c r="L446" s="100"/>
      <c r="M446" s="100"/>
      <c r="N446" s="100" t="s">
        <v>16</v>
      </c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 t="s">
        <v>16</v>
      </c>
      <c r="AF446" s="100"/>
      <c r="AG446" s="100"/>
    </row>
    <row r="447" spans="5:33" ht="24" customHeight="1">
      <c r="E447" s="186">
        <f>Pelit!A44</f>
      </c>
      <c r="F447" s="186"/>
      <c r="G447" s="186"/>
      <c r="H447" s="186"/>
      <c r="I447" s="186"/>
      <c r="J447" s="186"/>
      <c r="K447" s="186"/>
      <c r="L447" s="186"/>
      <c r="N447" s="187"/>
      <c r="O447" s="188"/>
      <c r="P447" s="188"/>
      <c r="Q447" s="189"/>
      <c r="V447" s="186">
        <f>Pelit!F44</f>
      </c>
      <c r="W447" s="186"/>
      <c r="X447" s="186"/>
      <c r="Y447" s="186"/>
      <c r="Z447" s="186"/>
      <c r="AA447" s="186"/>
      <c r="AB447" s="186"/>
      <c r="AC447" s="186"/>
      <c r="AE447" s="187"/>
      <c r="AF447" s="188"/>
      <c r="AG447" s="189"/>
    </row>
    <row r="448" spans="1:33" ht="24" customHeight="1" thickBot="1">
      <c r="A448" s="185" t="s">
        <v>145</v>
      </c>
      <c r="B448" s="185"/>
      <c r="C448" s="185"/>
      <c r="D448" s="185"/>
      <c r="E448" s="186"/>
      <c r="F448" s="186"/>
      <c r="G448" s="186"/>
      <c r="H448" s="186"/>
      <c r="I448" s="186"/>
      <c r="J448" s="186"/>
      <c r="K448" s="186"/>
      <c r="L448" s="186"/>
      <c r="N448" s="190"/>
      <c r="O448" s="191"/>
      <c r="P448" s="191"/>
      <c r="Q448" s="192"/>
      <c r="R448" s="185" t="s">
        <v>146</v>
      </c>
      <c r="S448" s="185"/>
      <c r="T448" s="185"/>
      <c r="U448" s="185"/>
      <c r="V448" s="186"/>
      <c r="W448" s="186"/>
      <c r="X448" s="186"/>
      <c r="Y448" s="186"/>
      <c r="Z448" s="186"/>
      <c r="AA448" s="186"/>
      <c r="AB448" s="186"/>
      <c r="AC448" s="186"/>
      <c r="AD448" s="98"/>
      <c r="AE448" s="190"/>
      <c r="AF448" s="191"/>
      <c r="AG448" s="192"/>
    </row>
    <row r="449" ht="24" customHeight="1" thickBot="1"/>
    <row r="450" spans="1:33" ht="24" customHeight="1" thickBot="1">
      <c r="A450" s="184" t="s">
        <v>117</v>
      </c>
      <c r="B450" s="184"/>
      <c r="C450" s="184"/>
      <c r="D450" s="184" t="s">
        <v>118</v>
      </c>
      <c r="E450" s="184"/>
      <c r="F450" s="184"/>
      <c r="G450" s="184" t="s">
        <v>119</v>
      </c>
      <c r="H450" s="184"/>
      <c r="I450" s="184"/>
      <c r="J450" s="184" t="s">
        <v>120</v>
      </c>
      <c r="K450" s="184"/>
      <c r="L450" s="184"/>
      <c r="M450" s="184" t="s">
        <v>121</v>
      </c>
      <c r="N450" s="184"/>
      <c r="O450" s="184"/>
      <c r="P450" s="184" t="s">
        <v>122</v>
      </c>
      <c r="Q450" s="184"/>
      <c r="R450" s="184"/>
      <c r="S450" s="184" t="s">
        <v>123</v>
      </c>
      <c r="T450" s="184"/>
      <c r="U450" s="184"/>
      <c r="V450" s="184" t="s">
        <v>124</v>
      </c>
      <c r="W450" s="184"/>
      <c r="X450" s="184"/>
      <c r="Y450" s="184" t="s">
        <v>125</v>
      </c>
      <c r="Z450" s="184"/>
      <c r="AA450" s="184"/>
      <c r="AB450" s="184" t="s">
        <v>126</v>
      </c>
      <c r="AC450" s="184"/>
      <c r="AD450" s="184"/>
      <c r="AE450" s="184" t="s">
        <v>127</v>
      </c>
      <c r="AF450" s="184"/>
      <c r="AG450" s="184"/>
    </row>
    <row r="451" spans="1:33" ht="24" customHeight="1">
      <c r="A451" s="182"/>
      <c r="B451" s="175" t="s">
        <v>18</v>
      </c>
      <c r="C451" s="177"/>
      <c r="D451" s="173"/>
      <c r="E451" s="180" t="s">
        <v>18</v>
      </c>
      <c r="F451" s="177"/>
      <c r="G451" s="173"/>
      <c r="H451" s="175" t="s">
        <v>18</v>
      </c>
      <c r="I451" s="177"/>
      <c r="J451" s="173"/>
      <c r="K451" s="175" t="s">
        <v>18</v>
      </c>
      <c r="L451" s="177"/>
      <c r="M451" s="173"/>
      <c r="N451" s="175" t="s">
        <v>18</v>
      </c>
      <c r="O451" s="177"/>
      <c r="P451" s="182"/>
      <c r="Q451" s="175" t="s">
        <v>18</v>
      </c>
      <c r="R451" s="177"/>
      <c r="S451" s="173"/>
      <c r="T451" s="180" t="s">
        <v>18</v>
      </c>
      <c r="U451" s="177"/>
      <c r="V451" s="173"/>
      <c r="W451" s="175" t="s">
        <v>18</v>
      </c>
      <c r="X451" s="177"/>
      <c r="Y451" s="173"/>
      <c r="Z451" s="175" t="s">
        <v>18</v>
      </c>
      <c r="AA451" s="177"/>
      <c r="AB451" s="173"/>
      <c r="AC451" s="175" t="s">
        <v>18</v>
      </c>
      <c r="AD451" s="177"/>
      <c r="AE451" s="173"/>
      <c r="AF451" s="175" t="s">
        <v>18</v>
      </c>
      <c r="AG451" s="177"/>
    </row>
    <row r="452" spans="1:33" ht="24" customHeight="1" thickBot="1">
      <c r="A452" s="183"/>
      <c r="B452" s="176"/>
      <c r="C452" s="178"/>
      <c r="D452" s="174"/>
      <c r="E452" s="181"/>
      <c r="F452" s="178"/>
      <c r="G452" s="174"/>
      <c r="H452" s="176"/>
      <c r="I452" s="178"/>
      <c r="J452" s="174"/>
      <c r="K452" s="176"/>
      <c r="L452" s="178"/>
      <c r="M452" s="174"/>
      <c r="N452" s="176"/>
      <c r="O452" s="178"/>
      <c r="P452" s="183"/>
      <c r="Q452" s="176"/>
      <c r="R452" s="178"/>
      <c r="S452" s="174"/>
      <c r="T452" s="181"/>
      <c r="U452" s="178"/>
      <c r="V452" s="174"/>
      <c r="W452" s="176"/>
      <c r="X452" s="178"/>
      <c r="Y452" s="174"/>
      <c r="Z452" s="176"/>
      <c r="AA452" s="178"/>
      <c r="AB452" s="174"/>
      <c r="AC452" s="176"/>
      <c r="AD452" s="178"/>
      <c r="AE452" s="174"/>
      <c r="AF452" s="176"/>
      <c r="AG452" s="178"/>
    </row>
    <row r="453" ht="24" customHeight="1"/>
    <row r="454" spans="11:18" ht="24" customHeight="1">
      <c r="K454" s="179" t="s">
        <v>147</v>
      </c>
      <c r="L454" s="179"/>
      <c r="M454" s="179"/>
      <c r="N454" s="179"/>
      <c r="O454" s="179"/>
      <c r="P454" s="179"/>
      <c r="Q454" s="179"/>
      <c r="R454" s="179"/>
    </row>
    <row r="455" spans="1:33" ht="24" customHeight="1">
      <c r="A455" s="98"/>
      <c r="B455" s="98"/>
      <c r="C455" s="98"/>
      <c r="D455" s="98"/>
      <c r="E455" s="98"/>
      <c r="F455" s="98"/>
      <c r="G455" s="98"/>
      <c r="H455" s="98"/>
      <c r="I455" s="98"/>
      <c r="J455" s="105" t="s">
        <v>143</v>
      </c>
      <c r="K455" s="179"/>
      <c r="L455" s="179"/>
      <c r="M455" s="179"/>
      <c r="N455" s="179"/>
      <c r="O455" s="179"/>
      <c r="P455" s="179"/>
      <c r="Q455" s="179"/>
      <c r="R455" s="179"/>
      <c r="S455" s="98"/>
      <c r="T455" s="98"/>
      <c r="U455" s="98"/>
      <c r="V455" s="98"/>
      <c r="W455" s="98"/>
      <c r="X455" s="98"/>
      <c r="Y455" s="98"/>
      <c r="Z455" s="98"/>
      <c r="AA455" s="98"/>
      <c r="AB455" s="98"/>
      <c r="AC455" s="98"/>
      <c r="AD455" s="98"/>
      <c r="AE455" s="98"/>
      <c r="AF455" s="98"/>
      <c r="AG455" s="98"/>
    </row>
    <row r="456" ht="24" customHeight="1">
      <c r="A456" s="98"/>
    </row>
    <row r="457" ht="24" customHeight="1">
      <c r="AG457" s="104">
        <f>AG445+1</f>
        <v>39</v>
      </c>
    </row>
    <row r="458" spans="1:33" ht="24" customHeight="1" thickBot="1">
      <c r="A458" s="100" t="s">
        <v>141</v>
      </c>
      <c r="B458" s="100"/>
      <c r="C458" s="100"/>
      <c r="D458" s="100"/>
      <c r="E458" s="100"/>
      <c r="F458" s="101" t="s">
        <v>142</v>
      </c>
      <c r="G458" s="100"/>
      <c r="H458" s="100"/>
      <c r="I458" s="100"/>
      <c r="J458" s="100"/>
      <c r="K458" s="100"/>
      <c r="L458" s="100"/>
      <c r="M458" s="100"/>
      <c r="N458" s="100" t="s">
        <v>16</v>
      </c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 t="s">
        <v>16</v>
      </c>
      <c r="AF458" s="100"/>
      <c r="AG458" s="100"/>
    </row>
    <row r="459" spans="5:33" ht="24" customHeight="1">
      <c r="E459" s="186">
        <f>Pelit!A45</f>
      </c>
      <c r="F459" s="186"/>
      <c r="G459" s="186"/>
      <c r="H459" s="186"/>
      <c r="I459" s="186"/>
      <c r="J459" s="186"/>
      <c r="K459" s="186"/>
      <c r="L459" s="186"/>
      <c r="N459" s="187"/>
      <c r="O459" s="188"/>
      <c r="P459" s="188"/>
      <c r="Q459" s="189"/>
      <c r="V459" s="186">
        <f>Pelit!F45</f>
      </c>
      <c r="W459" s="186"/>
      <c r="X459" s="186"/>
      <c r="Y459" s="186"/>
      <c r="Z459" s="186"/>
      <c r="AA459" s="186"/>
      <c r="AB459" s="186"/>
      <c r="AC459" s="186"/>
      <c r="AE459" s="187"/>
      <c r="AF459" s="188"/>
      <c r="AG459" s="189"/>
    </row>
    <row r="460" spans="1:33" ht="24" customHeight="1" thickBot="1">
      <c r="A460" s="185" t="s">
        <v>145</v>
      </c>
      <c r="B460" s="185"/>
      <c r="C460" s="185"/>
      <c r="D460" s="185"/>
      <c r="E460" s="186"/>
      <c r="F460" s="186"/>
      <c r="G460" s="186"/>
      <c r="H460" s="186"/>
      <c r="I460" s="186"/>
      <c r="J460" s="186"/>
      <c r="K460" s="186"/>
      <c r="L460" s="186"/>
      <c r="N460" s="190"/>
      <c r="O460" s="191"/>
      <c r="P460" s="191"/>
      <c r="Q460" s="192"/>
      <c r="R460" s="185" t="s">
        <v>146</v>
      </c>
      <c r="S460" s="185"/>
      <c r="T460" s="185"/>
      <c r="U460" s="185"/>
      <c r="V460" s="186"/>
      <c r="W460" s="186"/>
      <c r="X460" s="186"/>
      <c r="Y460" s="186"/>
      <c r="Z460" s="186"/>
      <c r="AA460" s="186"/>
      <c r="AB460" s="186"/>
      <c r="AC460" s="186"/>
      <c r="AD460" s="98"/>
      <c r="AE460" s="190"/>
      <c r="AF460" s="191"/>
      <c r="AG460" s="192"/>
    </row>
    <row r="461" ht="24" customHeight="1" thickBot="1"/>
    <row r="462" spans="1:33" ht="24" customHeight="1" thickBot="1">
      <c r="A462" s="184" t="s">
        <v>117</v>
      </c>
      <c r="B462" s="184"/>
      <c r="C462" s="184"/>
      <c r="D462" s="184" t="s">
        <v>118</v>
      </c>
      <c r="E462" s="184"/>
      <c r="F462" s="184"/>
      <c r="G462" s="184" t="s">
        <v>119</v>
      </c>
      <c r="H462" s="184"/>
      <c r="I462" s="184"/>
      <c r="J462" s="184" t="s">
        <v>120</v>
      </c>
      <c r="K462" s="184"/>
      <c r="L462" s="184"/>
      <c r="M462" s="184" t="s">
        <v>121</v>
      </c>
      <c r="N462" s="184"/>
      <c r="O462" s="184"/>
      <c r="P462" s="184" t="s">
        <v>122</v>
      </c>
      <c r="Q462" s="184"/>
      <c r="R462" s="184"/>
      <c r="S462" s="184" t="s">
        <v>123</v>
      </c>
      <c r="T462" s="184"/>
      <c r="U462" s="184"/>
      <c r="V462" s="184" t="s">
        <v>124</v>
      </c>
      <c r="W462" s="184"/>
      <c r="X462" s="184"/>
      <c r="Y462" s="184" t="s">
        <v>125</v>
      </c>
      <c r="Z462" s="184"/>
      <c r="AA462" s="184"/>
      <c r="AB462" s="184" t="s">
        <v>126</v>
      </c>
      <c r="AC462" s="184"/>
      <c r="AD462" s="184"/>
      <c r="AE462" s="184" t="s">
        <v>127</v>
      </c>
      <c r="AF462" s="184"/>
      <c r="AG462" s="184"/>
    </row>
    <row r="463" spans="1:33" ht="24" customHeight="1">
      <c r="A463" s="182"/>
      <c r="B463" s="175" t="s">
        <v>18</v>
      </c>
      <c r="C463" s="177"/>
      <c r="D463" s="173"/>
      <c r="E463" s="180" t="s">
        <v>18</v>
      </c>
      <c r="F463" s="177"/>
      <c r="G463" s="173"/>
      <c r="H463" s="175" t="s">
        <v>18</v>
      </c>
      <c r="I463" s="177"/>
      <c r="J463" s="173"/>
      <c r="K463" s="175" t="s">
        <v>18</v>
      </c>
      <c r="L463" s="177"/>
      <c r="M463" s="173"/>
      <c r="N463" s="175" t="s">
        <v>18</v>
      </c>
      <c r="O463" s="177"/>
      <c r="P463" s="182"/>
      <c r="Q463" s="175" t="s">
        <v>18</v>
      </c>
      <c r="R463" s="177"/>
      <c r="S463" s="173"/>
      <c r="T463" s="180" t="s">
        <v>18</v>
      </c>
      <c r="U463" s="177"/>
      <c r="V463" s="173"/>
      <c r="W463" s="175" t="s">
        <v>18</v>
      </c>
      <c r="X463" s="177"/>
      <c r="Y463" s="173"/>
      <c r="Z463" s="175" t="s">
        <v>18</v>
      </c>
      <c r="AA463" s="177"/>
      <c r="AB463" s="173"/>
      <c r="AC463" s="175" t="s">
        <v>18</v>
      </c>
      <c r="AD463" s="177"/>
      <c r="AE463" s="173"/>
      <c r="AF463" s="175" t="s">
        <v>18</v>
      </c>
      <c r="AG463" s="177"/>
    </row>
    <row r="464" spans="1:33" ht="24" customHeight="1" thickBot="1">
      <c r="A464" s="183"/>
      <c r="B464" s="176"/>
      <c r="C464" s="178"/>
      <c r="D464" s="174"/>
      <c r="E464" s="181"/>
      <c r="F464" s="178"/>
      <c r="G464" s="174"/>
      <c r="H464" s="176"/>
      <c r="I464" s="178"/>
      <c r="J464" s="174"/>
      <c r="K464" s="176"/>
      <c r="L464" s="178"/>
      <c r="M464" s="174"/>
      <c r="N464" s="176"/>
      <c r="O464" s="178"/>
      <c r="P464" s="183"/>
      <c r="Q464" s="176"/>
      <c r="R464" s="178"/>
      <c r="S464" s="174"/>
      <c r="T464" s="181"/>
      <c r="U464" s="178"/>
      <c r="V464" s="174"/>
      <c r="W464" s="176"/>
      <c r="X464" s="178"/>
      <c r="Y464" s="174"/>
      <c r="Z464" s="176"/>
      <c r="AA464" s="178"/>
      <c r="AB464" s="174"/>
      <c r="AC464" s="176"/>
      <c r="AD464" s="178"/>
      <c r="AE464" s="174"/>
      <c r="AF464" s="176"/>
      <c r="AG464" s="178"/>
    </row>
    <row r="465" spans="1:33" ht="24" customHeight="1">
      <c r="A465" s="102"/>
      <c r="B465" s="102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  <c r="AA465" s="102"/>
      <c r="AB465" s="102"/>
      <c r="AC465" s="102"/>
      <c r="AD465" s="102"/>
      <c r="AE465" s="102"/>
      <c r="AF465" s="102"/>
      <c r="AG465" s="102"/>
    </row>
    <row r="466" spans="1:33" ht="24" customHeight="1">
      <c r="A466" s="102"/>
      <c r="B466" s="102"/>
      <c r="C466" s="102"/>
      <c r="D466" s="102"/>
      <c r="E466" s="102"/>
      <c r="F466" s="102"/>
      <c r="G466" s="102"/>
      <c r="H466" s="102"/>
      <c r="I466" s="102"/>
      <c r="J466" s="102"/>
      <c r="K466" s="179" t="s">
        <v>147</v>
      </c>
      <c r="L466" s="179"/>
      <c r="M466" s="179"/>
      <c r="N466" s="179"/>
      <c r="O466" s="179"/>
      <c r="P466" s="179"/>
      <c r="Q466" s="179"/>
      <c r="R466" s="179"/>
      <c r="S466" s="102"/>
      <c r="T466" s="102"/>
      <c r="U466" s="102"/>
      <c r="V466" s="102"/>
      <c r="W466" s="102"/>
      <c r="X466" s="102"/>
      <c r="Y466" s="102"/>
      <c r="Z466" s="102"/>
      <c r="AA466" s="102"/>
      <c r="AB466" s="102"/>
      <c r="AC466" s="102"/>
      <c r="AD466" s="102"/>
      <c r="AE466" s="102"/>
      <c r="AF466" s="102"/>
      <c r="AG466" s="102"/>
    </row>
    <row r="467" spans="1:33" ht="24" customHeight="1">
      <c r="A467" s="98"/>
      <c r="B467" s="102"/>
      <c r="C467" s="102"/>
      <c r="D467" s="102"/>
      <c r="E467" s="102"/>
      <c r="F467" s="102"/>
      <c r="G467" s="102"/>
      <c r="H467" s="102"/>
      <c r="I467" s="102"/>
      <c r="J467" s="105" t="s">
        <v>143</v>
      </c>
      <c r="K467" s="179"/>
      <c r="L467" s="179"/>
      <c r="M467" s="179"/>
      <c r="N467" s="179"/>
      <c r="O467" s="179"/>
      <c r="P467" s="179"/>
      <c r="Q467" s="179"/>
      <c r="R467" s="179"/>
      <c r="S467" s="102"/>
      <c r="T467" s="102"/>
      <c r="U467" s="102"/>
      <c r="V467" s="102"/>
      <c r="W467" s="102"/>
      <c r="X467" s="102"/>
      <c r="Y467" s="102"/>
      <c r="Z467" s="102"/>
      <c r="AA467" s="102"/>
      <c r="AB467" s="102"/>
      <c r="AC467" s="102"/>
      <c r="AD467" s="102"/>
      <c r="AE467" s="102"/>
      <c r="AF467" s="102"/>
      <c r="AG467" s="102"/>
    </row>
    <row r="468" spans="1:33" ht="24" customHeight="1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</row>
    <row r="469" spans="1:33" ht="24" customHeight="1">
      <c r="A469" s="102"/>
      <c r="B469" s="102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  <c r="AA469" s="102"/>
      <c r="AB469" s="102"/>
      <c r="AC469" s="102"/>
      <c r="AD469" s="102"/>
      <c r="AE469" s="102"/>
      <c r="AF469" s="102"/>
      <c r="AG469" s="104">
        <f>AG457+1</f>
        <v>40</v>
      </c>
    </row>
    <row r="470" spans="1:33" ht="24" customHeight="1" thickBot="1">
      <c r="A470" s="100" t="s">
        <v>141</v>
      </c>
      <c r="B470" s="100"/>
      <c r="C470" s="100"/>
      <c r="D470" s="100"/>
      <c r="E470" s="100"/>
      <c r="F470" s="101" t="s">
        <v>142</v>
      </c>
      <c r="G470" s="100"/>
      <c r="H470" s="100"/>
      <c r="I470" s="100"/>
      <c r="J470" s="100"/>
      <c r="K470" s="100"/>
      <c r="L470" s="100"/>
      <c r="M470" s="100"/>
      <c r="N470" s="100" t="s">
        <v>16</v>
      </c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 t="s">
        <v>16</v>
      </c>
      <c r="AF470" s="100"/>
      <c r="AG470" s="100"/>
    </row>
    <row r="471" spans="5:33" ht="24" customHeight="1">
      <c r="E471" s="186">
        <f>Pelit!A46</f>
      </c>
      <c r="F471" s="186"/>
      <c r="G471" s="186"/>
      <c r="H471" s="186"/>
      <c r="I471" s="186"/>
      <c r="J471" s="186"/>
      <c r="K471" s="186"/>
      <c r="L471" s="186"/>
      <c r="N471" s="187"/>
      <c r="O471" s="188"/>
      <c r="P471" s="188"/>
      <c r="Q471" s="189"/>
      <c r="V471" s="186">
        <f>Pelit!F46</f>
      </c>
      <c r="W471" s="186"/>
      <c r="X471" s="186"/>
      <c r="Y471" s="186"/>
      <c r="Z471" s="186"/>
      <c r="AA471" s="186"/>
      <c r="AB471" s="186"/>
      <c r="AC471" s="186"/>
      <c r="AE471" s="187"/>
      <c r="AF471" s="188"/>
      <c r="AG471" s="189"/>
    </row>
    <row r="472" spans="1:33" ht="24" customHeight="1" thickBot="1">
      <c r="A472" s="185" t="s">
        <v>145</v>
      </c>
      <c r="B472" s="185"/>
      <c r="C472" s="185"/>
      <c r="D472" s="185"/>
      <c r="E472" s="186"/>
      <c r="F472" s="186"/>
      <c r="G472" s="186"/>
      <c r="H472" s="186"/>
      <c r="I472" s="186"/>
      <c r="J472" s="186"/>
      <c r="K472" s="186"/>
      <c r="L472" s="186"/>
      <c r="N472" s="190"/>
      <c r="O472" s="191"/>
      <c r="P472" s="191"/>
      <c r="Q472" s="192"/>
      <c r="R472" s="185" t="s">
        <v>146</v>
      </c>
      <c r="S472" s="185"/>
      <c r="T472" s="185"/>
      <c r="U472" s="185"/>
      <c r="V472" s="186"/>
      <c r="W472" s="186"/>
      <c r="X472" s="186"/>
      <c r="Y472" s="186"/>
      <c r="Z472" s="186"/>
      <c r="AA472" s="186"/>
      <c r="AB472" s="186"/>
      <c r="AC472" s="186"/>
      <c r="AD472" s="98"/>
      <c r="AE472" s="190"/>
      <c r="AF472" s="191"/>
      <c r="AG472" s="192"/>
    </row>
    <row r="473" ht="24" customHeight="1" thickBot="1"/>
    <row r="474" spans="1:33" ht="24" customHeight="1" thickBot="1">
      <c r="A474" s="184" t="s">
        <v>117</v>
      </c>
      <c r="B474" s="184"/>
      <c r="C474" s="184"/>
      <c r="D474" s="184" t="s">
        <v>118</v>
      </c>
      <c r="E474" s="184"/>
      <c r="F474" s="184"/>
      <c r="G474" s="184" t="s">
        <v>119</v>
      </c>
      <c r="H474" s="184"/>
      <c r="I474" s="184"/>
      <c r="J474" s="184" t="s">
        <v>120</v>
      </c>
      <c r="K474" s="184"/>
      <c r="L474" s="184"/>
      <c r="M474" s="184" t="s">
        <v>121</v>
      </c>
      <c r="N474" s="184"/>
      <c r="O474" s="184"/>
      <c r="P474" s="184" t="s">
        <v>122</v>
      </c>
      <c r="Q474" s="184"/>
      <c r="R474" s="184"/>
      <c r="S474" s="184" t="s">
        <v>123</v>
      </c>
      <c r="T474" s="184"/>
      <c r="U474" s="184"/>
      <c r="V474" s="184" t="s">
        <v>124</v>
      </c>
      <c r="W474" s="184"/>
      <c r="X474" s="184"/>
      <c r="Y474" s="184" t="s">
        <v>125</v>
      </c>
      <c r="Z474" s="184"/>
      <c r="AA474" s="184"/>
      <c r="AB474" s="184" t="s">
        <v>126</v>
      </c>
      <c r="AC474" s="184"/>
      <c r="AD474" s="184"/>
      <c r="AE474" s="184" t="s">
        <v>127</v>
      </c>
      <c r="AF474" s="184"/>
      <c r="AG474" s="184"/>
    </row>
    <row r="475" spans="1:33" ht="24" customHeight="1">
      <c r="A475" s="182"/>
      <c r="B475" s="175" t="s">
        <v>18</v>
      </c>
      <c r="C475" s="177"/>
      <c r="D475" s="173"/>
      <c r="E475" s="180" t="s">
        <v>18</v>
      </c>
      <c r="F475" s="177"/>
      <c r="G475" s="173"/>
      <c r="H475" s="175" t="s">
        <v>18</v>
      </c>
      <c r="I475" s="177"/>
      <c r="J475" s="173"/>
      <c r="K475" s="175" t="s">
        <v>18</v>
      </c>
      <c r="L475" s="177"/>
      <c r="M475" s="173"/>
      <c r="N475" s="175" t="s">
        <v>18</v>
      </c>
      <c r="O475" s="177"/>
      <c r="P475" s="182"/>
      <c r="Q475" s="175" t="s">
        <v>18</v>
      </c>
      <c r="R475" s="177"/>
      <c r="S475" s="173"/>
      <c r="T475" s="180" t="s">
        <v>18</v>
      </c>
      <c r="U475" s="177"/>
      <c r="V475" s="173"/>
      <c r="W475" s="175" t="s">
        <v>18</v>
      </c>
      <c r="X475" s="177"/>
      <c r="Y475" s="173"/>
      <c r="Z475" s="175" t="s">
        <v>18</v>
      </c>
      <c r="AA475" s="177"/>
      <c r="AB475" s="173"/>
      <c r="AC475" s="175" t="s">
        <v>18</v>
      </c>
      <c r="AD475" s="177"/>
      <c r="AE475" s="173"/>
      <c r="AF475" s="175" t="s">
        <v>18</v>
      </c>
      <c r="AG475" s="177"/>
    </row>
    <row r="476" spans="1:33" ht="24" customHeight="1" thickBot="1">
      <c r="A476" s="183"/>
      <c r="B476" s="176"/>
      <c r="C476" s="178"/>
      <c r="D476" s="174"/>
      <c r="E476" s="181"/>
      <c r="F476" s="178"/>
      <c r="G476" s="174"/>
      <c r="H476" s="176"/>
      <c r="I476" s="178"/>
      <c r="J476" s="174"/>
      <c r="K476" s="176"/>
      <c r="L476" s="178"/>
      <c r="M476" s="174"/>
      <c r="N476" s="176"/>
      <c r="O476" s="178"/>
      <c r="P476" s="183"/>
      <c r="Q476" s="176"/>
      <c r="R476" s="178"/>
      <c r="S476" s="174"/>
      <c r="T476" s="181"/>
      <c r="U476" s="178"/>
      <c r="V476" s="174"/>
      <c r="W476" s="176"/>
      <c r="X476" s="178"/>
      <c r="Y476" s="174"/>
      <c r="Z476" s="176"/>
      <c r="AA476" s="178"/>
      <c r="AB476" s="174"/>
      <c r="AC476" s="176"/>
      <c r="AD476" s="178"/>
      <c r="AE476" s="174"/>
      <c r="AF476" s="176"/>
      <c r="AG476" s="178"/>
    </row>
    <row r="477" ht="24" customHeight="1"/>
    <row r="478" spans="11:18" ht="24" customHeight="1">
      <c r="K478" s="179" t="s">
        <v>147</v>
      </c>
      <c r="L478" s="179"/>
      <c r="M478" s="179"/>
      <c r="N478" s="179"/>
      <c r="O478" s="179"/>
      <c r="P478" s="179"/>
      <c r="Q478" s="179"/>
      <c r="R478" s="179"/>
    </row>
    <row r="479" spans="1:33" ht="24" customHeight="1">
      <c r="A479" s="98"/>
      <c r="B479" s="98"/>
      <c r="C479" s="98"/>
      <c r="D479" s="98"/>
      <c r="E479" s="98"/>
      <c r="F479" s="98"/>
      <c r="G479" s="98"/>
      <c r="H479" s="98"/>
      <c r="I479" s="98"/>
      <c r="J479" s="105" t="s">
        <v>143</v>
      </c>
      <c r="K479" s="179"/>
      <c r="L479" s="179"/>
      <c r="M479" s="179"/>
      <c r="N479" s="179"/>
      <c r="O479" s="179"/>
      <c r="P479" s="179"/>
      <c r="Q479" s="179"/>
      <c r="R479" s="179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F479" s="98"/>
      <c r="AG479" s="98"/>
    </row>
    <row r="480" ht="24" customHeight="1">
      <c r="A480" s="98"/>
    </row>
    <row r="481" spans="1:33" ht="24" customHeight="1">
      <c r="A481" s="11" t="s">
        <v>102</v>
      </c>
      <c r="AG481" s="104">
        <f>AG469+1</f>
        <v>41</v>
      </c>
    </row>
    <row r="482" spans="1:33" ht="24" customHeight="1" thickBot="1">
      <c r="A482" s="100" t="s">
        <v>141</v>
      </c>
      <c r="B482" s="100"/>
      <c r="C482" s="100"/>
      <c r="D482" s="100"/>
      <c r="E482" s="100"/>
      <c r="F482" s="101" t="s">
        <v>142</v>
      </c>
      <c r="G482" s="100"/>
      <c r="H482" s="100"/>
      <c r="I482" s="100"/>
      <c r="J482" s="100"/>
      <c r="K482" s="100"/>
      <c r="L482" s="100"/>
      <c r="M482" s="100"/>
      <c r="N482" s="100" t="s">
        <v>16</v>
      </c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 t="s">
        <v>16</v>
      </c>
      <c r="AF482" s="100"/>
      <c r="AG482" s="100"/>
    </row>
    <row r="483" spans="5:33" ht="24" customHeight="1">
      <c r="E483" s="186">
        <f>Pelit!A47</f>
      </c>
      <c r="F483" s="186"/>
      <c r="G483" s="186"/>
      <c r="H483" s="186"/>
      <c r="I483" s="186"/>
      <c r="J483" s="186"/>
      <c r="K483" s="186"/>
      <c r="L483" s="186"/>
      <c r="N483" s="187"/>
      <c r="O483" s="188"/>
      <c r="P483" s="188"/>
      <c r="Q483" s="189"/>
      <c r="V483" s="186">
        <f>Pelit!F47</f>
      </c>
      <c r="W483" s="186"/>
      <c r="X483" s="186"/>
      <c r="Y483" s="186"/>
      <c r="Z483" s="186"/>
      <c r="AA483" s="186"/>
      <c r="AB483" s="186"/>
      <c r="AC483" s="186"/>
      <c r="AE483" s="187"/>
      <c r="AF483" s="188"/>
      <c r="AG483" s="189"/>
    </row>
    <row r="484" spans="1:33" ht="24" customHeight="1" thickBot="1">
      <c r="A484" s="185" t="s">
        <v>145</v>
      </c>
      <c r="B484" s="185"/>
      <c r="C484" s="185"/>
      <c r="D484" s="185"/>
      <c r="E484" s="186"/>
      <c r="F484" s="186"/>
      <c r="G484" s="186"/>
      <c r="H484" s="186"/>
      <c r="I484" s="186"/>
      <c r="J484" s="186"/>
      <c r="K484" s="186"/>
      <c r="L484" s="186"/>
      <c r="N484" s="190"/>
      <c r="O484" s="191"/>
      <c r="P484" s="191"/>
      <c r="Q484" s="192"/>
      <c r="R484" s="185" t="s">
        <v>146</v>
      </c>
      <c r="S484" s="185"/>
      <c r="T484" s="185"/>
      <c r="U484" s="185"/>
      <c r="V484" s="186"/>
      <c r="W484" s="186"/>
      <c r="X484" s="186"/>
      <c r="Y484" s="186"/>
      <c r="Z484" s="186"/>
      <c r="AA484" s="186"/>
      <c r="AB484" s="186"/>
      <c r="AC484" s="186"/>
      <c r="AD484" s="98"/>
      <c r="AE484" s="190"/>
      <c r="AF484" s="191"/>
      <c r="AG484" s="192"/>
    </row>
    <row r="485" ht="24" customHeight="1" thickBot="1"/>
    <row r="486" spans="1:33" ht="24" customHeight="1" thickBot="1">
      <c r="A486" s="184" t="s">
        <v>117</v>
      </c>
      <c r="B486" s="184"/>
      <c r="C486" s="184"/>
      <c r="D486" s="184" t="s">
        <v>118</v>
      </c>
      <c r="E486" s="184"/>
      <c r="F486" s="184"/>
      <c r="G486" s="184" t="s">
        <v>119</v>
      </c>
      <c r="H486" s="184"/>
      <c r="I486" s="184"/>
      <c r="J486" s="184" t="s">
        <v>120</v>
      </c>
      <c r="K486" s="184"/>
      <c r="L486" s="184"/>
      <c r="M486" s="184" t="s">
        <v>121</v>
      </c>
      <c r="N486" s="184"/>
      <c r="O486" s="184"/>
      <c r="P486" s="184" t="s">
        <v>122</v>
      </c>
      <c r="Q486" s="184"/>
      <c r="R486" s="184"/>
      <c r="S486" s="184" t="s">
        <v>123</v>
      </c>
      <c r="T486" s="184"/>
      <c r="U486" s="184"/>
      <c r="V486" s="184" t="s">
        <v>124</v>
      </c>
      <c r="W486" s="184"/>
      <c r="X486" s="184"/>
      <c r="Y486" s="184" t="s">
        <v>125</v>
      </c>
      <c r="Z486" s="184"/>
      <c r="AA486" s="184"/>
      <c r="AB486" s="184" t="s">
        <v>126</v>
      </c>
      <c r="AC486" s="184"/>
      <c r="AD486" s="184"/>
      <c r="AE486" s="184" t="s">
        <v>127</v>
      </c>
      <c r="AF486" s="184"/>
      <c r="AG486" s="184"/>
    </row>
    <row r="487" spans="1:33" ht="24" customHeight="1">
      <c r="A487" s="182"/>
      <c r="B487" s="175" t="s">
        <v>18</v>
      </c>
      <c r="C487" s="177"/>
      <c r="D487" s="173"/>
      <c r="E487" s="180" t="s">
        <v>18</v>
      </c>
      <c r="F487" s="177"/>
      <c r="G487" s="173"/>
      <c r="H487" s="175" t="s">
        <v>18</v>
      </c>
      <c r="I487" s="177"/>
      <c r="J487" s="173"/>
      <c r="K487" s="175" t="s">
        <v>18</v>
      </c>
      <c r="L487" s="177"/>
      <c r="M487" s="173"/>
      <c r="N487" s="175" t="s">
        <v>18</v>
      </c>
      <c r="O487" s="177"/>
      <c r="P487" s="182"/>
      <c r="Q487" s="175" t="s">
        <v>18</v>
      </c>
      <c r="R487" s="177"/>
      <c r="S487" s="173"/>
      <c r="T487" s="180" t="s">
        <v>18</v>
      </c>
      <c r="U487" s="177"/>
      <c r="V487" s="173"/>
      <c r="W487" s="175" t="s">
        <v>18</v>
      </c>
      <c r="X487" s="177"/>
      <c r="Y487" s="173"/>
      <c r="Z487" s="175" t="s">
        <v>18</v>
      </c>
      <c r="AA487" s="177"/>
      <c r="AB487" s="173"/>
      <c r="AC487" s="175" t="s">
        <v>18</v>
      </c>
      <c r="AD487" s="177"/>
      <c r="AE487" s="173"/>
      <c r="AF487" s="175" t="s">
        <v>18</v>
      </c>
      <c r="AG487" s="177"/>
    </row>
    <row r="488" spans="1:33" ht="24" customHeight="1" thickBot="1">
      <c r="A488" s="183"/>
      <c r="B488" s="176"/>
      <c r="C488" s="178"/>
      <c r="D488" s="174"/>
      <c r="E488" s="181"/>
      <c r="F488" s="178"/>
      <c r="G488" s="174"/>
      <c r="H488" s="176"/>
      <c r="I488" s="178"/>
      <c r="J488" s="174"/>
      <c r="K488" s="176"/>
      <c r="L488" s="178"/>
      <c r="M488" s="174"/>
      <c r="N488" s="176"/>
      <c r="O488" s="178"/>
      <c r="P488" s="183"/>
      <c r="Q488" s="176"/>
      <c r="R488" s="178"/>
      <c r="S488" s="174"/>
      <c r="T488" s="181"/>
      <c r="U488" s="178"/>
      <c r="V488" s="174"/>
      <c r="W488" s="176"/>
      <c r="X488" s="178"/>
      <c r="Y488" s="174"/>
      <c r="Z488" s="176"/>
      <c r="AA488" s="178"/>
      <c r="AB488" s="174"/>
      <c r="AC488" s="176"/>
      <c r="AD488" s="178"/>
      <c r="AE488" s="174"/>
      <c r="AF488" s="176"/>
      <c r="AG488" s="178"/>
    </row>
    <row r="489" spans="1:33" ht="24" customHeight="1">
      <c r="A489" s="102"/>
      <c r="B489" s="102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  <c r="Z489" s="102"/>
      <c r="AA489" s="102"/>
      <c r="AB489" s="102"/>
      <c r="AC489" s="102"/>
      <c r="AD489" s="102"/>
      <c r="AE489" s="102"/>
      <c r="AF489" s="102"/>
      <c r="AG489" s="102"/>
    </row>
    <row r="490" spans="1:33" ht="24" customHeight="1">
      <c r="A490" s="102"/>
      <c r="B490" s="102"/>
      <c r="C490" s="102"/>
      <c r="D490" s="102"/>
      <c r="E490" s="102"/>
      <c r="F490" s="102"/>
      <c r="G490" s="102"/>
      <c r="H490" s="102"/>
      <c r="I490" s="102"/>
      <c r="J490" s="102"/>
      <c r="K490" s="179" t="s">
        <v>147</v>
      </c>
      <c r="L490" s="179"/>
      <c r="M490" s="179"/>
      <c r="N490" s="179"/>
      <c r="O490" s="179"/>
      <c r="P490" s="179"/>
      <c r="Q490" s="179"/>
      <c r="R490" s="179"/>
      <c r="S490" s="102"/>
      <c r="T490" s="102"/>
      <c r="U490" s="102"/>
      <c r="V490" s="102"/>
      <c r="W490" s="102"/>
      <c r="X490" s="102"/>
      <c r="Y490" s="102"/>
      <c r="Z490" s="102"/>
      <c r="AA490" s="102"/>
      <c r="AB490" s="102"/>
      <c r="AC490" s="102"/>
      <c r="AD490" s="102"/>
      <c r="AE490" s="102"/>
      <c r="AF490" s="102"/>
      <c r="AG490" s="102"/>
    </row>
    <row r="491" spans="1:33" ht="24" customHeight="1">
      <c r="A491" s="98"/>
      <c r="B491" s="102"/>
      <c r="C491" s="102"/>
      <c r="D491" s="102"/>
      <c r="E491" s="102"/>
      <c r="F491" s="102"/>
      <c r="G491" s="102"/>
      <c r="H491" s="102"/>
      <c r="I491" s="102"/>
      <c r="J491" s="105" t="s">
        <v>143</v>
      </c>
      <c r="K491" s="179"/>
      <c r="L491" s="179"/>
      <c r="M491" s="179"/>
      <c r="N491" s="179"/>
      <c r="O491" s="179"/>
      <c r="P491" s="179"/>
      <c r="Q491" s="179"/>
      <c r="R491" s="179"/>
      <c r="S491" s="102"/>
      <c r="T491" s="102"/>
      <c r="U491" s="102"/>
      <c r="V491" s="102"/>
      <c r="W491" s="102"/>
      <c r="X491" s="102"/>
      <c r="Y491" s="102"/>
      <c r="Z491" s="102"/>
      <c r="AA491" s="102"/>
      <c r="AB491" s="102"/>
      <c r="AC491" s="102"/>
      <c r="AD491" s="102"/>
      <c r="AE491" s="102"/>
      <c r="AF491" s="102"/>
      <c r="AG491" s="102"/>
    </row>
    <row r="492" spans="1:33" ht="24" customHeight="1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</row>
    <row r="493" spans="1:33" ht="24" customHeight="1">
      <c r="A493" s="102"/>
      <c r="B493" s="102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  <c r="AA493" s="102"/>
      <c r="AB493" s="102"/>
      <c r="AC493" s="102"/>
      <c r="AD493" s="102"/>
      <c r="AE493" s="102"/>
      <c r="AF493" s="102"/>
      <c r="AG493" s="104">
        <f>AG481+1</f>
        <v>42</v>
      </c>
    </row>
    <row r="494" spans="1:33" ht="24" customHeight="1" thickBot="1">
      <c r="A494" s="100" t="s">
        <v>141</v>
      </c>
      <c r="B494" s="100"/>
      <c r="C494" s="100"/>
      <c r="D494" s="100"/>
      <c r="E494" s="100"/>
      <c r="F494" s="101" t="s">
        <v>142</v>
      </c>
      <c r="G494" s="100"/>
      <c r="H494" s="100"/>
      <c r="I494" s="100"/>
      <c r="J494" s="100"/>
      <c r="K494" s="100"/>
      <c r="L494" s="100"/>
      <c r="M494" s="100"/>
      <c r="N494" s="100" t="s">
        <v>16</v>
      </c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 t="s">
        <v>16</v>
      </c>
      <c r="AF494" s="100"/>
      <c r="AG494" s="100"/>
    </row>
    <row r="495" spans="5:33" ht="24" customHeight="1">
      <c r="E495" s="186">
        <f>Pelit!A48</f>
      </c>
      <c r="F495" s="186"/>
      <c r="G495" s="186"/>
      <c r="H495" s="186"/>
      <c r="I495" s="186"/>
      <c r="J495" s="186"/>
      <c r="K495" s="186"/>
      <c r="L495" s="186"/>
      <c r="N495" s="187"/>
      <c r="O495" s="188"/>
      <c r="P495" s="188"/>
      <c r="Q495" s="189"/>
      <c r="V495" s="186">
        <f>Pelit!F48</f>
      </c>
      <c r="W495" s="186"/>
      <c r="X495" s="186"/>
      <c r="Y495" s="186"/>
      <c r="Z495" s="186"/>
      <c r="AA495" s="186"/>
      <c r="AB495" s="186"/>
      <c r="AC495" s="186"/>
      <c r="AE495" s="187"/>
      <c r="AF495" s="188"/>
      <c r="AG495" s="189"/>
    </row>
    <row r="496" spans="1:33" ht="24" customHeight="1" thickBot="1">
      <c r="A496" s="185" t="s">
        <v>145</v>
      </c>
      <c r="B496" s="185"/>
      <c r="C496" s="185"/>
      <c r="D496" s="185"/>
      <c r="E496" s="186"/>
      <c r="F496" s="186"/>
      <c r="G496" s="186"/>
      <c r="H496" s="186"/>
      <c r="I496" s="186"/>
      <c r="J496" s="186"/>
      <c r="K496" s="186"/>
      <c r="L496" s="186"/>
      <c r="N496" s="190"/>
      <c r="O496" s="191"/>
      <c r="P496" s="191"/>
      <c r="Q496" s="192"/>
      <c r="R496" s="185" t="s">
        <v>146</v>
      </c>
      <c r="S496" s="185"/>
      <c r="T496" s="185"/>
      <c r="U496" s="185"/>
      <c r="V496" s="186"/>
      <c r="W496" s="186"/>
      <c r="X496" s="186"/>
      <c r="Y496" s="186"/>
      <c r="Z496" s="186"/>
      <c r="AA496" s="186"/>
      <c r="AB496" s="186"/>
      <c r="AC496" s="186"/>
      <c r="AD496" s="98"/>
      <c r="AE496" s="190"/>
      <c r="AF496" s="191"/>
      <c r="AG496" s="192"/>
    </row>
    <row r="497" ht="24" customHeight="1" thickBot="1"/>
    <row r="498" spans="1:33" ht="24" customHeight="1" thickBot="1">
      <c r="A498" s="184" t="s">
        <v>117</v>
      </c>
      <c r="B498" s="184"/>
      <c r="C498" s="184"/>
      <c r="D498" s="184" t="s">
        <v>118</v>
      </c>
      <c r="E498" s="184"/>
      <c r="F498" s="184"/>
      <c r="G498" s="184" t="s">
        <v>119</v>
      </c>
      <c r="H498" s="184"/>
      <c r="I498" s="184"/>
      <c r="J498" s="184" t="s">
        <v>120</v>
      </c>
      <c r="K498" s="184"/>
      <c r="L498" s="184"/>
      <c r="M498" s="184" t="s">
        <v>121</v>
      </c>
      <c r="N498" s="184"/>
      <c r="O498" s="184"/>
      <c r="P498" s="184" t="s">
        <v>122</v>
      </c>
      <c r="Q498" s="184"/>
      <c r="R498" s="184"/>
      <c r="S498" s="184" t="s">
        <v>123</v>
      </c>
      <c r="T498" s="184"/>
      <c r="U498" s="184"/>
      <c r="V498" s="184" t="s">
        <v>124</v>
      </c>
      <c r="W498" s="184"/>
      <c r="X498" s="184"/>
      <c r="Y498" s="184" t="s">
        <v>125</v>
      </c>
      <c r="Z498" s="184"/>
      <c r="AA498" s="184"/>
      <c r="AB498" s="184" t="s">
        <v>126</v>
      </c>
      <c r="AC498" s="184"/>
      <c r="AD498" s="184"/>
      <c r="AE498" s="184" t="s">
        <v>127</v>
      </c>
      <c r="AF498" s="184"/>
      <c r="AG498" s="184"/>
    </row>
    <row r="499" spans="1:33" ht="24" customHeight="1">
      <c r="A499" s="182"/>
      <c r="B499" s="175" t="s">
        <v>18</v>
      </c>
      <c r="C499" s="177"/>
      <c r="D499" s="173"/>
      <c r="E499" s="180" t="s">
        <v>18</v>
      </c>
      <c r="F499" s="177"/>
      <c r="G499" s="173"/>
      <c r="H499" s="175" t="s">
        <v>18</v>
      </c>
      <c r="I499" s="177"/>
      <c r="J499" s="173"/>
      <c r="K499" s="175" t="s">
        <v>18</v>
      </c>
      <c r="L499" s="177"/>
      <c r="M499" s="173"/>
      <c r="N499" s="175" t="s">
        <v>18</v>
      </c>
      <c r="O499" s="177"/>
      <c r="P499" s="182"/>
      <c r="Q499" s="175" t="s">
        <v>18</v>
      </c>
      <c r="R499" s="177"/>
      <c r="S499" s="173"/>
      <c r="T499" s="180" t="s">
        <v>18</v>
      </c>
      <c r="U499" s="177"/>
      <c r="V499" s="173"/>
      <c r="W499" s="175" t="s">
        <v>18</v>
      </c>
      <c r="X499" s="177"/>
      <c r="Y499" s="173"/>
      <c r="Z499" s="175" t="s">
        <v>18</v>
      </c>
      <c r="AA499" s="177"/>
      <c r="AB499" s="173"/>
      <c r="AC499" s="175" t="s">
        <v>18</v>
      </c>
      <c r="AD499" s="177"/>
      <c r="AE499" s="173"/>
      <c r="AF499" s="175" t="s">
        <v>18</v>
      </c>
      <c r="AG499" s="177"/>
    </row>
    <row r="500" spans="1:33" ht="24" customHeight="1" thickBot="1">
      <c r="A500" s="183"/>
      <c r="B500" s="176"/>
      <c r="C500" s="178"/>
      <c r="D500" s="174"/>
      <c r="E500" s="181"/>
      <c r="F500" s="178"/>
      <c r="G500" s="174"/>
      <c r="H500" s="176"/>
      <c r="I500" s="178"/>
      <c r="J500" s="174"/>
      <c r="K500" s="176"/>
      <c r="L500" s="178"/>
      <c r="M500" s="174"/>
      <c r="N500" s="176"/>
      <c r="O500" s="178"/>
      <c r="P500" s="183"/>
      <c r="Q500" s="176"/>
      <c r="R500" s="178"/>
      <c r="S500" s="174"/>
      <c r="T500" s="181"/>
      <c r="U500" s="178"/>
      <c r="V500" s="174"/>
      <c r="W500" s="176"/>
      <c r="X500" s="178"/>
      <c r="Y500" s="174"/>
      <c r="Z500" s="176"/>
      <c r="AA500" s="178"/>
      <c r="AB500" s="174"/>
      <c r="AC500" s="176"/>
      <c r="AD500" s="178"/>
      <c r="AE500" s="174"/>
      <c r="AF500" s="176"/>
      <c r="AG500" s="178"/>
    </row>
    <row r="501" ht="24" customHeight="1"/>
    <row r="502" spans="11:18" ht="24" customHeight="1">
      <c r="K502" s="179" t="s">
        <v>147</v>
      </c>
      <c r="L502" s="179"/>
      <c r="M502" s="179"/>
      <c r="N502" s="179"/>
      <c r="O502" s="179"/>
      <c r="P502" s="179"/>
      <c r="Q502" s="179"/>
      <c r="R502" s="179"/>
    </row>
    <row r="503" spans="1:33" ht="24" customHeight="1">
      <c r="A503" s="98"/>
      <c r="B503" s="98"/>
      <c r="C503" s="98"/>
      <c r="D503" s="98"/>
      <c r="E503" s="98"/>
      <c r="F503" s="98"/>
      <c r="G503" s="98"/>
      <c r="H503" s="98"/>
      <c r="I503" s="98"/>
      <c r="J503" s="105" t="s">
        <v>143</v>
      </c>
      <c r="K503" s="179"/>
      <c r="L503" s="179"/>
      <c r="M503" s="179"/>
      <c r="N503" s="179"/>
      <c r="O503" s="179"/>
      <c r="P503" s="179"/>
      <c r="Q503" s="179"/>
      <c r="R503" s="179"/>
      <c r="S503" s="98"/>
      <c r="T503" s="98"/>
      <c r="U503" s="98"/>
      <c r="V503" s="98"/>
      <c r="W503" s="98"/>
      <c r="X503" s="98"/>
      <c r="Y503" s="98"/>
      <c r="Z503" s="98"/>
      <c r="AA503" s="98"/>
      <c r="AB503" s="98"/>
      <c r="AC503" s="98"/>
      <c r="AD503" s="98"/>
      <c r="AE503" s="98"/>
      <c r="AF503" s="98"/>
      <c r="AG503" s="98"/>
    </row>
    <row r="504" ht="24" customHeight="1">
      <c r="A504" s="98"/>
    </row>
    <row r="505" ht="24" customHeight="1">
      <c r="AG505" s="104">
        <f>AG493+1</f>
        <v>43</v>
      </c>
    </row>
    <row r="506" spans="1:33" ht="24" customHeight="1" thickBot="1">
      <c r="A506" s="100" t="s">
        <v>141</v>
      </c>
      <c r="B506" s="100"/>
      <c r="C506" s="100"/>
      <c r="D506" s="100"/>
      <c r="E506" s="100"/>
      <c r="F506" s="101" t="s">
        <v>142</v>
      </c>
      <c r="G506" s="100"/>
      <c r="H506" s="100"/>
      <c r="I506" s="100"/>
      <c r="J506" s="100"/>
      <c r="K506" s="100"/>
      <c r="L506" s="100"/>
      <c r="M506" s="100"/>
      <c r="N506" s="100" t="s">
        <v>16</v>
      </c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 t="s">
        <v>16</v>
      </c>
      <c r="AF506" s="100"/>
      <c r="AG506" s="100"/>
    </row>
    <row r="507" spans="5:33" ht="24" customHeight="1">
      <c r="E507" s="186">
        <f>Pelit!A49</f>
      </c>
      <c r="F507" s="186"/>
      <c r="G507" s="186"/>
      <c r="H507" s="186"/>
      <c r="I507" s="186"/>
      <c r="J507" s="186"/>
      <c r="K507" s="186"/>
      <c r="L507" s="186"/>
      <c r="N507" s="187"/>
      <c r="O507" s="188"/>
      <c r="P507" s="188"/>
      <c r="Q507" s="189"/>
      <c r="V507" s="186">
        <f>Pelit!F49</f>
      </c>
      <c r="W507" s="186"/>
      <c r="X507" s="186"/>
      <c r="Y507" s="186"/>
      <c r="Z507" s="186"/>
      <c r="AA507" s="186"/>
      <c r="AB507" s="186"/>
      <c r="AC507" s="186"/>
      <c r="AE507" s="187"/>
      <c r="AF507" s="188"/>
      <c r="AG507" s="189"/>
    </row>
    <row r="508" spans="1:33" ht="24" customHeight="1" thickBot="1">
      <c r="A508" s="185" t="s">
        <v>145</v>
      </c>
      <c r="B508" s="185"/>
      <c r="C508" s="185"/>
      <c r="D508" s="185"/>
      <c r="E508" s="186"/>
      <c r="F508" s="186"/>
      <c r="G508" s="186"/>
      <c r="H508" s="186"/>
      <c r="I508" s="186"/>
      <c r="J508" s="186"/>
      <c r="K508" s="186"/>
      <c r="L508" s="186"/>
      <c r="N508" s="190"/>
      <c r="O508" s="191"/>
      <c r="P508" s="191"/>
      <c r="Q508" s="192"/>
      <c r="R508" s="185" t="s">
        <v>146</v>
      </c>
      <c r="S508" s="185"/>
      <c r="T508" s="185"/>
      <c r="U508" s="185"/>
      <c r="V508" s="186"/>
      <c r="W508" s="186"/>
      <c r="X508" s="186"/>
      <c r="Y508" s="186"/>
      <c r="Z508" s="186"/>
      <c r="AA508" s="186"/>
      <c r="AB508" s="186"/>
      <c r="AC508" s="186"/>
      <c r="AD508" s="98"/>
      <c r="AE508" s="190"/>
      <c r="AF508" s="191"/>
      <c r="AG508" s="192"/>
    </row>
    <row r="509" ht="24" customHeight="1" thickBot="1"/>
    <row r="510" spans="1:33" ht="24" customHeight="1" thickBot="1">
      <c r="A510" s="184" t="s">
        <v>117</v>
      </c>
      <c r="B510" s="184"/>
      <c r="C510" s="184"/>
      <c r="D510" s="184" t="s">
        <v>118</v>
      </c>
      <c r="E510" s="184"/>
      <c r="F510" s="184"/>
      <c r="G510" s="184" t="s">
        <v>119</v>
      </c>
      <c r="H510" s="184"/>
      <c r="I510" s="184"/>
      <c r="J510" s="184" t="s">
        <v>120</v>
      </c>
      <c r="K510" s="184"/>
      <c r="L510" s="184"/>
      <c r="M510" s="184" t="s">
        <v>121</v>
      </c>
      <c r="N510" s="184"/>
      <c r="O510" s="184"/>
      <c r="P510" s="184" t="s">
        <v>122</v>
      </c>
      <c r="Q510" s="184"/>
      <c r="R510" s="184"/>
      <c r="S510" s="184" t="s">
        <v>123</v>
      </c>
      <c r="T510" s="184"/>
      <c r="U510" s="184"/>
      <c r="V510" s="184" t="s">
        <v>124</v>
      </c>
      <c r="W510" s="184"/>
      <c r="X510" s="184"/>
      <c r="Y510" s="184" t="s">
        <v>125</v>
      </c>
      <c r="Z510" s="184"/>
      <c r="AA510" s="184"/>
      <c r="AB510" s="184" t="s">
        <v>126</v>
      </c>
      <c r="AC510" s="184"/>
      <c r="AD510" s="184"/>
      <c r="AE510" s="184" t="s">
        <v>127</v>
      </c>
      <c r="AF510" s="184"/>
      <c r="AG510" s="184"/>
    </row>
    <row r="511" spans="1:33" ht="24" customHeight="1">
      <c r="A511" s="182"/>
      <c r="B511" s="175" t="s">
        <v>18</v>
      </c>
      <c r="C511" s="177"/>
      <c r="D511" s="173"/>
      <c r="E511" s="180" t="s">
        <v>18</v>
      </c>
      <c r="F511" s="177"/>
      <c r="G511" s="173"/>
      <c r="H511" s="175" t="s">
        <v>18</v>
      </c>
      <c r="I511" s="177"/>
      <c r="J511" s="173"/>
      <c r="K511" s="175" t="s">
        <v>18</v>
      </c>
      <c r="L511" s="177"/>
      <c r="M511" s="173"/>
      <c r="N511" s="175" t="s">
        <v>18</v>
      </c>
      <c r="O511" s="177"/>
      <c r="P511" s="182"/>
      <c r="Q511" s="175" t="s">
        <v>18</v>
      </c>
      <c r="R511" s="177"/>
      <c r="S511" s="173"/>
      <c r="T511" s="180" t="s">
        <v>18</v>
      </c>
      <c r="U511" s="177"/>
      <c r="V511" s="173"/>
      <c r="W511" s="175" t="s">
        <v>18</v>
      </c>
      <c r="X511" s="177"/>
      <c r="Y511" s="173"/>
      <c r="Z511" s="175" t="s">
        <v>18</v>
      </c>
      <c r="AA511" s="177"/>
      <c r="AB511" s="173"/>
      <c r="AC511" s="175" t="s">
        <v>18</v>
      </c>
      <c r="AD511" s="177"/>
      <c r="AE511" s="173"/>
      <c r="AF511" s="175" t="s">
        <v>18</v>
      </c>
      <c r="AG511" s="177"/>
    </row>
    <row r="512" spans="1:33" ht="24" customHeight="1" thickBot="1">
      <c r="A512" s="183"/>
      <c r="B512" s="176"/>
      <c r="C512" s="178"/>
      <c r="D512" s="174"/>
      <c r="E512" s="181"/>
      <c r="F512" s="178"/>
      <c r="G512" s="174"/>
      <c r="H512" s="176"/>
      <c r="I512" s="178"/>
      <c r="J512" s="174"/>
      <c r="K512" s="176"/>
      <c r="L512" s="178"/>
      <c r="M512" s="174"/>
      <c r="N512" s="176"/>
      <c r="O512" s="178"/>
      <c r="P512" s="183"/>
      <c r="Q512" s="176"/>
      <c r="R512" s="178"/>
      <c r="S512" s="174"/>
      <c r="T512" s="181"/>
      <c r="U512" s="178"/>
      <c r="V512" s="174"/>
      <c r="W512" s="176"/>
      <c r="X512" s="178"/>
      <c r="Y512" s="174"/>
      <c r="Z512" s="176"/>
      <c r="AA512" s="178"/>
      <c r="AB512" s="174"/>
      <c r="AC512" s="176"/>
      <c r="AD512" s="178"/>
      <c r="AE512" s="174"/>
      <c r="AF512" s="176"/>
      <c r="AG512" s="178"/>
    </row>
    <row r="513" spans="1:33" ht="24" customHeight="1">
      <c r="A513" s="102"/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  <c r="AA513" s="102"/>
      <c r="AB513" s="102"/>
      <c r="AC513" s="102"/>
      <c r="AD513" s="102"/>
      <c r="AE513" s="102"/>
      <c r="AF513" s="102"/>
      <c r="AG513" s="102"/>
    </row>
    <row r="514" spans="1:33" ht="24" customHeight="1">
      <c r="A514" s="102"/>
      <c r="B514" s="102"/>
      <c r="C514" s="102"/>
      <c r="D514" s="102"/>
      <c r="E514" s="102"/>
      <c r="F514" s="102"/>
      <c r="G514" s="102"/>
      <c r="H514" s="102"/>
      <c r="I514" s="102"/>
      <c r="J514" s="102"/>
      <c r="K514" s="179" t="s">
        <v>147</v>
      </c>
      <c r="L514" s="179"/>
      <c r="M514" s="179"/>
      <c r="N514" s="179"/>
      <c r="O514" s="179"/>
      <c r="P514" s="179"/>
      <c r="Q514" s="179"/>
      <c r="R514" s="179"/>
      <c r="S514" s="102"/>
      <c r="T514" s="102"/>
      <c r="U514" s="102"/>
      <c r="V514" s="102"/>
      <c r="W514" s="102"/>
      <c r="X514" s="102"/>
      <c r="Y514" s="102"/>
      <c r="Z514" s="102"/>
      <c r="AA514" s="102"/>
      <c r="AB514" s="102"/>
      <c r="AC514" s="102"/>
      <c r="AD514" s="102"/>
      <c r="AE514" s="102"/>
      <c r="AF514" s="102"/>
      <c r="AG514" s="102"/>
    </row>
    <row r="515" spans="1:33" ht="24" customHeight="1">
      <c r="A515" s="98"/>
      <c r="B515" s="102"/>
      <c r="C515" s="102"/>
      <c r="D515" s="102"/>
      <c r="E515" s="102"/>
      <c r="F515" s="102"/>
      <c r="G515" s="102"/>
      <c r="H515" s="102"/>
      <c r="I515" s="102"/>
      <c r="J515" s="105" t="s">
        <v>143</v>
      </c>
      <c r="K515" s="179"/>
      <c r="L515" s="179"/>
      <c r="M515" s="179"/>
      <c r="N515" s="179"/>
      <c r="O515" s="179"/>
      <c r="P515" s="179"/>
      <c r="Q515" s="179"/>
      <c r="R515" s="179"/>
      <c r="S515" s="102"/>
      <c r="T515" s="102"/>
      <c r="U515" s="102"/>
      <c r="V515" s="102"/>
      <c r="W515" s="102"/>
      <c r="X515" s="102"/>
      <c r="Y515" s="102"/>
      <c r="Z515" s="102"/>
      <c r="AA515" s="102"/>
      <c r="AB515" s="102"/>
      <c r="AC515" s="102"/>
      <c r="AD515" s="102"/>
      <c r="AE515" s="102"/>
      <c r="AF515" s="102"/>
      <c r="AG515" s="102"/>
    </row>
    <row r="516" spans="1:33" ht="24" customHeight="1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</row>
    <row r="517" spans="1:33" ht="24" customHeight="1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  <c r="Z517" s="102"/>
      <c r="AA517" s="102"/>
      <c r="AB517" s="102"/>
      <c r="AC517" s="102"/>
      <c r="AD517" s="102"/>
      <c r="AE517" s="102"/>
      <c r="AF517" s="102"/>
      <c r="AG517" s="104">
        <f>AG505+1</f>
        <v>44</v>
      </c>
    </row>
    <row r="518" spans="1:33" ht="24" customHeight="1" thickBot="1">
      <c r="A518" s="100" t="s">
        <v>141</v>
      </c>
      <c r="B518" s="100"/>
      <c r="C518" s="100"/>
      <c r="D518" s="100"/>
      <c r="E518" s="100"/>
      <c r="F518" s="101" t="s">
        <v>142</v>
      </c>
      <c r="G518" s="100"/>
      <c r="H518" s="100"/>
      <c r="I518" s="100"/>
      <c r="J518" s="100"/>
      <c r="K518" s="100"/>
      <c r="L518" s="100"/>
      <c r="M518" s="100"/>
      <c r="N518" s="100" t="s">
        <v>16</v>
      </c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 t="s">
        <v>16</v>
      </c>
      <c r="AF518" s="100"/>
      <c r="AG518" s="100"/>
    </row>
    <row r="519" spans="5:33" ht="24" customHeight="1">
      <c r="E519" s="186">
        <f>Pelit!A50</f>
      </c>
      <c r="F519" s="186"/>
      <c r="G519" s="186"/>
      <c r="H519" s="186"/>
      <c r="I519" s="186"/>
      <c r="J519" s="186"/>
      <c r="K519" s="186"/>
      <c r="L519" s="186"/>
      <c r="N519" s="187"/>
      <c r="O519" s="188"/>
      <c r="P519" s="188"/>
      <c r="Q519" s="189"/>
      <c r="V519" s="186">
        <f>Pelit!F50</f>
      </c>
      <c r="W519" s="186"/>
      <c r="X519" s="186"/>
      <c r="Y519" s="186"/>
      <c r="Z519" s="186"/>
      <c r="AA519" s="186"/>
      <c r="AB519" s="186"/>
      <c r="AC519" s="186"/>
      <c r="AE519" s="187"/>
      <c r="AF519" s="188"/>
      <c r="AG519" s="189"/>
    </row>
    <row r="520" spans="1:33" ht="24" customHeight="1" thickBot="1">
      <c r="A520" s="185" t="s">
        <v>145</v>
      </c>
      <c r="B520" s="185"/>
      <c r="C520" s="185"/>
      <c r="D520" s="185"/>
      <c r="E520" s="186"/>
      <c r="F520" s="186"/>
      <c r="G520" s="186"/>
      <c r="H520" s="186"/>
      <c r="I520" s="186"/>
      <c r="J520" s="186"/>
      <c r="K520" s="186"/>
      <c r="L520" s="186"/>
      <c r="N520" s="190"/>
      <c r="O520" s="191"/>
      <c r="P520" s="191"/>
      <c r="Q520" s="192"/>
      <c r="R520" s="185" t="s">
        <v>146</v>
      </c>
      <c r="S520" s="185"/>
      <c r="T520" s="185"/>
      <c r="U520" s="185"/>
      <c r="V520" s="186"/>
      <c r="W520" s="186"/>
      <c r="X520" s="186"/>
      <c r="Y520" s="186"/>
      <c r="Z520" s="186"/>
      <c r="AA520" s="186"/>
      <c r="AB520" s="186"/>
      <c r="AC520" s="186"/>
      <c r="AD520" s="98"/>
      <c r="AE520" s="190"/>
      <c r="AF520" s="191"/>
      <c r="AG520" s="192"/>
    </row>
    <row r="521" ht="24" customHeight="1" thickBot="1"/>
    <row r="522" spans="1:33" ht="24" customHeight="1" thickBot="1">
      <c r="A522" s="184" t="s">
        <v>117</v>
      </c>
      <c r="B522" s="184"/>
      <c r="C522" s="184"/>
      <c r="D522" s="184" t="s">
        <v>118</v>
      </c>
      <c r="E522" s="184"/>
      <c r="F522" s="184"/>
      <c r="G522" s="184" t="s">
        <v>119</v>
      </c>
      <c r="H522" s="184"/>
      <c r="I522" s="184"/>
      <c r="J522" s="184" t="s">
        <v>120</v>
      </c>
      <c r="K522" s="184"/>
      <c r="L522" s="184"/>
      <c r="M522" s="184" t="s">
        <v>121</v>
      </c>
      <c r="N522" s="184"/>
      <c r="O522" s="184"/>
      <c r="P522" s="184" t="s">
        <v>122</v>
      </c>
      <c r="Q522" s="184"/>
      <c r="R522" s="184"/>
      <c r="S522" s="184" t="s">
        <v>123</v>
      </c>
      <c r="T522" s="184"/>
      <c r="U522" s="184"/>
      <c r="V522" s="184" t="s">
        <v>124</v>
      </c>
      <c r="W522" s="184"/>
      <c r="X522" s="184"/>
      <c r="Y522" s="184" t="s">
        <v>125</v>
      </c>
      <c r="Z522" s="184"/>
      <c r="AA522" s="184"/>
      <c r="AB522" s="184" t="s">
        <v>126</v>
      </c>
      <c r="AC522" s="184"/>
      <c r="AD522" s="184"/>
      <c r="AE522" s="184" t="s">
        <v>127</v>
      </c>
      <c r="AF522" s="184"/>
      <c r="AG522" s="184"/>
    </row>
    <row r="523" spans="1:33" ht="24" customHeight="1">
      <c r="A523" s="182"/>
      <c r="B523" s="175" t="s">
        <v>18</v>
      </c>
      <c r="C523" s="177"/>
      <c r="D523" s="173"/>
      <c r="E523" s="180" t="s">
        <v>18</v>
      </c>
      <c r="F523" s="177"/>
      <c r="G523" s="173"/>
      <c r="H523" s="175" t="s">
        <v>18</v>
      </c>
      <c r="I523" s="177"/>
      <c r="J523" s="173"/>
      <c r="K523" s="175" t="s">
        <v>18</v>
      </c>
      <c r="L523" s="177"/>
      <c r="M523" s="173"/>
      <c r="N523" s="175" t="s">
        <v>18</v>
      </c>
      <c r="O523" s="177"/>
      <c r="P523" s="182"/>
      <c r="Q523" s="175" t="s">
        <v>18</v>
      </c>
      <c r="R523" s="177"/>
      <c r="S523" s="173"/>
      <c r="T523" s="180" t="s">
        <v>18</v>
      </c>
      <c r="U523" s="177"/>
      <c r="V523" s="173"/>
      <c r="W523" s="175" t="s">
        <v>18</v>
      </c>
      <c r="X523" s="177"/>
      <c r="Y523" s="173"/>
      <c r="Z523" s="175" t="s">
        <v>18</v>
      </c>
      <c r="AA523" s="177"/>
      <c r="AB523" s="173"/>
      <c r="AC523" s="175" t="s">
        <v>18</v>
      </c>
      <c r="AD523" s="177"/>
      <c r="AE523" s="173"/>
      <c r="AF523" s="175" t="s">
        <v>18</v>
      </c>
      <c r="AG523" s="177"/>
    </row>
    <row r="524" spans="1:33" ht="24" customHeight="1" thickBot="1">
      <c r="A524" s="183"/>
      <c r="B524" s="176"/>
      <c r="C524" s="178"/>
      <c r="D524" s="174"/>
      <c r="E524" s="181"/>
      <c r="F524" s="178"/>
      <c r="G524" s="174"/>
      <c r="H524" s="176"/>
      <c r="I524" s="178"/>
      <c r="J524" s="174"/>
      <c r="K524" s="176"/>
      <c r="L524" s="178"/>
      <c r="M524" s="174"/>
      <c r="N524" s="176"/>
      <c r="O524" s="178"/>
      <c r="P524" s="183"/>
      <c r="Q524" s="176"/>
      <c r="R524" s="178"/>
      <c r="S524" s="174"/>
      <c r="T524" s="181"/>
      <c r="U524" s="178"/>
      <c r="V524" s="174"/>
      <c r="W524" s="176"/>
      <c r="X524" s="178"/>
      <c r="Y524" s="174"/>
      <c r="Z524" s="176"/>
      <c r="AA524" s="178"/>
      <c r="AB524" s="174"/>
      <c r="AC524" s="176"/>
      <c r="AD524" s="178"/>
      <c r="AE524" s="174"/>
      <c r="AF524" s="176"/>
      <c r="AG524" s="178"/>
    </row>
    <row r="525" ht="24" customHeight="1"/>
    <row r="526" spans="11:18" ht="24" customHeight="1">
      <c r="K526" s="179" t="s">
        <v>147</v>
      </c>
      <c r="L526" s="179"/>
      <c r="M526" s="179"/>
      <c r="N526" s="179"/>
      <c r="O526" s="179"/>
      <c r="P526" s="179"/>
      <c r="Q526" s="179"/>
      <c r="R526" s="179"/>
    </row>
    <row r="527" spans="1:33" ht="24" customHeight="1">
      <c r="A527" s="98"/>
      <c r="B527" s="98"/>
      <c r="C527" s="98"/>
      <c r="D527" s="98"/>
      <c r="E527" s="98"/>
      <c r="F527" s="98"/>
      <c r="G527" s="98"/>
      <c r="H527" s="98"/>
      <c r="I527" s="98"/>
      <c r="J527" s="105" t="s">
        <v>143</v>
      </c>
      <c r="K527" s="179"/>
      <c r="L527" s="179"/>
      <c r="M527" s="179"/>
      <c r="N527" s="179"/>
      <c r="O527" s="179"/>
      <c r="P527" s="179"/>
      <c r="Q527" s="179"/>
      <c r="R527" s="179"/>
      <c r="S527" s="98"/>
      <c r="T527" s="98"/>
      <c r="U527" s="98"/>
      <c r="V527" s="98"/>
      <c r="W527" s="98"/>
      <c r="X527" s="98"/>
      <c r="Y527" s="98"/>
      <c r="Z527" s="98"/>
      <c r="AA527" s="98"/>
      <c r="AB527" s="98"/>
      <c r="AC527" s="98"/>
      <c r="AD527" s="98"/>
      <c r="AE527" s="98"/>
      <c r="AF527" s="98"/>
      <c r="AG527" s="98"/>
    </row>
    <row r="528" ht="24" customHeight="1">
      <c r="A528" s="98"/>
    </row>
    <row r="529" ht="24" customHeight="1">
      <c r="AG529" s="104">
        <f>AG517+1</f>
        <v>45</v>
      </c>
    </row>
    <row r="530" spans="1:33" ht="24" customHeight="1" thickBot="1">
      <c r="A530" s="100" t="s">
        <v>141</v>
      </c>
      <c r="B530" s="100"/>
      <c r="C530" s="100"/>
      <c r="D530" s="100"/>
      <c r="E530" s="100"/>
      <c r="F530" s="101" t="s">
        <v>142</v>
      </c>
      <c r="G530" s="100"/>
      <c r="H530" s="100"/>
      <c r="I530" s="100"/>
      <c r="J530" s="100"/>
      <c r="K530" s="100"/>
      <c r="L530" s="100"/>
      <c r="M530" s="100"/>
      <c r="N530" s="100" t="s">
        <v>16</v>
      </c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 t="s">
        <v>16</v>
      </c>
      <c r="AF530" s="100"/>
      <c r="AG530" s="100"/>
    </row>
    <row r="531" spans="5:33" ht="24" customHeight="1">
      <c r="E531" s="186">
        <f>Pelit!A51</f>
      </c>
      <c r="F531" s="186"/>
      <c r="G531" s="186"/>
      <c r="H531" s="186"/>
      <c r="I531" s="186"/>
      <c r="J531" s="186"/>
      <c r="K531" s="186"/>
      <c r="L531" s="186"/>
      <c r="N531" s="187"/>
      <c r="O531" s="188"/>
      <c r="P531" s="188"/>
      <c r="Q531" s="189"/>
      <c r="V531" s="186">
        <f>Pelit!F51</f>
      </c>
      <c r="W531" s="186"/>
      <c r="X531" s="186"/>
      <c r="Y531" s="186"/>
      <c r="Z531" s="186"/>
      <c r="AA531" s="186"/>
      <c r="AB531" s="186"/>
      <c r="AC531" s="186"/>
      <c r="AE531" s="187"/>
      <c r="AF531" s="188"/>
      <c r="AG531" s="189"/>
    </row>
    <row r="532" spans="1:33" ht="24" customHeight="1" thickBot="1">
      <c r="A532" s="185" t="s">
        <v>145</v>
      </c>
      <c r="B532" s="185"/>
      <c r="C532" s="185"/>
      <c r="D532" s="185"/>
      <c r="E532" s="186"/>
      <c r="F532" s="186"/>
      <c r="G532" s="186"/>
      <c r="H532" s="186"/>
      <c r="I532" s="186"/>
      <c r="J532" s="186"/>
      <c r="K532" s="186"/>
      <c r="L532" s="186"/>
      <c r="N532" s="190"/>
      <c r="O532" s="191"/>
      <c r="P532" s="191"/>
      <c r="Q532" s="192"/>
      <c r="R532" s="185" t="s">
        <v>146</v>
      </c>
      <c r="S532" s="185"/>
      <c r="T532" s="185"/>
      <c r="U532" s="185"/>
      <c r="V532" s="186"/>
      <c r="W532" s="186"/>
      <c r="X532" s="186"/>
      <c r="Y532" s="186"/>
      <c r="Z532" s="186"/>
      <c r="AA532" s="186"/>
      <c r="AB532" s="186"/>
      <c r="AC532" s="186"/>
      <c r="AD532" s="98"/>
      <c r="AE532" s="190"/>
      <c r="AF532" s="191"/>
      <c r="AG532" s="192"/>
    </row>
    <row r="533" ht="24" customHeight="1" thickBot="1"/>
    <row r="534" spans="1:33" ht="24" customHeight="1" thickBot="1">
      <c r="A534" s="184" t="s">
        <v>117</v>
      </c>
      <c r="B534" s="184"/>
      <c r="C534" s="184"/>
      <c r="D534" s="184" t="s">
        <v>118</v>
      </c>
      <c r="E534" s="184"/>
      <c r="F534" s="184"/>
      <c r="G534" s="184" t="s">
        <v>119</v>
      </c>
      <c r="H534" s="184"/>
      <c r="I534" s="184"/>
      <c r="J534" s="184" t="s">
        <v>120</v>
      </c>
      <c r="K534" s="184"/>
      <c r="L534" s="184"/>
      <c r="M534" s="184" t="s">
        <v>121</v>
      </c>
      <c r="N534" s="184"/>
      <c r="O534" s="184"/>
      <c r="P534" s="184" t="s">
        <v>122</v>
      </c>
      <c r="Q534" s="184"/>
      <c r="R534" s="184"/>
      <c r="S534" s="184" t="s">
        <v>123</v>
      </c>
      <c r="T534" s="184"/>
      <c r="U534" s="184"/>
      <c r="V534" s="184" t="s">
        <v>124</v>
      </c>
      <c r="W534" s="184"/>
      <c r="X534" s="184"/>
      <c r="Y534" s="184" t="s">
        <v>125</v>
      </c>
      <c r="Z534" s="184"/>
      <c r="AA534" s="184"/>
      <c r="AB534" s="184" t="s">
        <v>126</v>
      </c>
      <c r="AC534" s="184"/>
      <c r="AD534" s="184"/>
      <c r="AE534" s="184" t="s">
        <v>127</v>
      </c>
      <c r="AF534" s="184"/>
      <c r="AG534" s="184"/>
    </row>
    <row r="535" spans="1:33" ht="24" customHeight="1">
      <c r="A535" s="182"/>
      <c r="B535" s="175" t="s">
        <v>18</v>
      </c>
      <c r="C535" s="177"/>
      <c r="D535" s="173"/>
      <c r="E535" s="180" t="s">
        <v>18</v>
      </c>
      <c r="F535" s="177"/>
      <c r="G535" s="173"/>
      <c r="H535" s="175" t="s">
        <v>18</v>
      </c>
      <c r="I535" s="177"/>
      <c r="J535" s="173"/>
      <c r="K535" s="175" t="s">
        <v>18</v>
      </c>
      <c r="L535" s="177"/>
      <c r="M535" s="173"/>
      <c r="N535" s="175" t="s">
        <v>18</v>
      </c>
      <c r="O535" s="177"/>
      <c r="P535" s="182"/>
      <c r="Q535" s="175" t="s">
        <v>18</v>
      </c>
      <c r="R535" s="177"/>
      <c r="S535" s="173"/>
      <c r="T535" s="180" t="s">
        <v>18</v>
      </c>
      <c r="U535" s="177"/>
      <c r="V535" s="173"/>
      <c r="W535" s="175" t="s">
        <v>18</v>
      </c>
      <c r="X535" s="177"/>
      <c r="Y535" s="173"/>
      <c r="Z535" s="175" t="s">
        <v>18</v>
      </c>
      <c r="AA535" s="177"/>
      <c r="AB535" s="173"/>
      <c r="AC535" s="175" t="s">
        <v>18</v>
      </c>
      <c r="AD535" s="177"/>
      <c r="AE535" s="173"/>
      <c r="AF535" s="175" t="s">
        <v>18</v>
      </c>
      <c r="AG535" s="177"/>
    </row>
    <row r="536" spans="1:33" ht="24" customHeight="1" thickBot="1">
      <c r="A536" s="183"/>
      <c r="B536" s="176"/>
      <c r="C536" s="178"/>
      <c r="D536" s="174"/>
      <c r="E536" s="181"/>
      <c r="F536" s="178"/>
      <c r="G536" s="174"/>
      <c r="H536" s="176"/>
      <c r="I536" s="178"/>
      <c r="J536" s="174"/>
      <c r="K536" s="176"/>
      <c r="L536" s="178"/>
      <c r="M536" s="174"/>
      <c r="N536" s="176"/>
      <c r="O536" s="178"/>
      <c r="P536" s="183"/>
      <c r="Q536" s="176"/>
      <c r="R536" s="178"/>
      <c r="S536" s="174"/>
      <c r="T536" s="181"/>
      <c r="U536" s="178"/>
      <c r="V536" s="174"/>
      <c r="W536" s="176"/>
      <c r="X536" s="178"/>
      <c r="Y536" s="174"/>
      <c r="Z536" s="176"/>
      <c r="AA536" s="178"/>
      <c r="AB536" s="174"/>
      <c r="AC536" s="176"/>
      <c r="AD536" s="178"/>
      <c r="AE536" s="174"/>
      <c r="AF536" s="176"/>
      <c r="AG536" s="178"/>
    </row>
    <row r="537" spans="1:33" ht="24" customHeight="1">
      <c r="A537" s="102"/>
      <c r="B537" s="102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  <c r="AA537" s="102"/>
      <c r="AB537" s="102"/>
      <c r="AC537" s="102"/>
      <c r="AD537" s="102"/>
      <c r="AE537" s="102"/>
      <c r="AF537" s="102"/>
      <c r="AG537" s="102"/>
    </row>
    <row r="538" spans="1:33" ht="24" customHeight="1">
      <c r="A538" s="102"/>
      <c r="B538" s="102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102"/>
      <c r="AC538" s="102"/>
      <c r="AD538" s="102"/>
      <c r="AE538" s="102"/>
      <c r="AF538" s="102"/>
      <c r="AG538" s="102"/>
    </row>
    <row r="539" spans="1:33" ht="24" customHeight="1">
      <c r="A539" s="98"/>
      <c r="B539" s="102"/>
      <c r="C539" s="102"/>
      <c r="D539" s="102"/>
      <c r="E539" s="102"/>
      <c r="F539" s="102"/>
      <c r="G539" s="102"/>
      <c r="H539" s="102"/>
      <c r="I539" s="102"/>
      <c r="J539" s="105" t="s">
        <v>143</v>
      </c>
      <c r="K539" s="99" t="s">
        <v>144</v>
      </c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  <c r="AA539" s="102"/>
      <c r="AB539" s="102"/>
      <c r="AC539" s="102"/>
      <c r="AD539" s="102"/>
      <c r="AE539" s="102"/>
      <c r="AF539" s="102"/>
      <c r="AG539" s="102"/>
    </row>
    <row r="540" spans="1:33" ht="24" customHeight="1">
      <c r="A540" s="103"/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</row>
    <row r="541" spans="1:33" ht="24" customHeight="1">
      <c r="A541" s="102"/>
      <c r="B541" s="102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  <c r="AA541" s="102"/>
      <c r="AB541" s="102"/>
      <c r="AC541" s="102"/>
      <c r="AD541" s="102"/>
      <c r="AE541" s="102"/>
      <c r="AF541" s="102"/>
      <c r="AG541" s="104">
        <f>AG529+1</f>
        <v>46</v>
      </c>
    </row>
    <row r="542" spans="1:33" ht="24" customHeight="1" thickBot="1">
      <c r="A542" s="100" t="s">
        <v>141</v>
      </c>
      <c r="B542" s="100"/>
      <c r="C542" s="100"/>
      <c r="D542" s="100"/>
      <c r="E542" s="100"/>
      <c r="F542" s="101" t="s">
        <v>142</v>
      </c>
      <c r="G542" s="100"/>
      <c r="H542" s="100"/>
      <c r="I542" s="100"/>
      <c r="J542" s="100"/>
      <c r="K542" s="100"/>
      <c r="L542" s="100"/>
      <c r="M542" s="100"/>
      <c r="N542" s="100" t="s">
        <v>16</v>
      </c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 t="s">
        <v>16</v>
      </c>
      <c r="AF542" s="100"/>
      <c r="AG542" s="100"/>
    </row>
    <row r="543" spans="5:33" ht="24" customHeight="1">
      <c r="E543" s="186">
        <f>Pelit!A52</f>
      </c>
      <c r="F543" s="186"/>
      <c r="G543" s="186"/>
      <c r="H543" s="186"/>
      <c r="I543" s="186"/>
      <c r="J543" s="186"/>
      <c r="K543" s="186"/>
      <c r="L543" s="186"/>
      <c r="N543" s="187"/>
      <c r="O543" s="188"/>
      <c r="P543" s="188"/>
      <c r="Q543" s="189"/>
      <c r="V543" s="186">
        <f>Pelit!F52</f>
      </c>
      <c r="W543" s="186"/>
      <c r="X543" s="186"/>
      <c r="Y543" s="186"/>
      <c r="Z543" s="186"/>
      <c r="AA543" s="186"/>
      <c r="AB543" s="186"/>
      <c r="AC543" s="186"/>
      <c r="AE543" s="187"/>
      <c r="AF543" s="188"/>
      <c r="AG543" s="189"/>
    </row>
    <row r="544" spans="1:33" ht="24" customHeight="1" thickBot="1">
      <c r="A544" s="185" t="s">
        <v>145</v>
      </c>
      <c r="B544" s="185"/>
      <c r="C544" s="185"/>
      <c r="D544" s="185"/>
      <c r="E544" s="186"/>
      <c r="F544" s="186"/>
      <c r="G544" s="186"/>
      <c r="H544" s="186"/>
      <c r="I544" s="186"/>
      <c r="J544" s="186"/>
      <c r="K544" s="186"/>
      <c r="L544" s="186"/>
      <c r="N544" s="190"/>
      <c r="O544" s="191"/>
      <c r="P544" s="191"/>
      <c r="Q544" s="192"/>
      <c r="R544" s="185" t="s">
        <v>146</v>
      </c>
      <c r="S544" s="185"/>
      <c r="T544" s="185"/>
      <c r="U544" s="185"/>
      <c r="V544" s="186"/>
      <c r="W544" s="186"/>
      <c r="X544" s="186"/>
      <c r="Y544" s="186"/>
      <c r="Z544" s="186"/>
      <c r="AA544" s="186"/>
      <c r="AB544" s="186"/>
      <c r="AC544" s="186"/>
      <c r="AD544" s="98"/>
      <c r="AE544" s="190"/>
      <c r="AF544" s="191"/>
      <c r="AG544" s="192"/>
    </row>
    <row r="545" ht="24" customHeight="1" thickBot="1"/>
    <row r="546" spans="1:33" ht="24" customHeight="1" thickBot="1">
      <c r="A546" s="184" t="s">
        <v>117</v>
      </c>
      <c r="B546" s="184"/>
      <c r="C546" s="184"/>
      <c r="D546" s="184" t="s">
        <v>118</v>
      </c>
      <c r="E546" s="184"/>
      <c r="F546" s="184"/>
      <c r="G546" s="184" t="s">
        <v>119</v>
      </c>
      <c r="H546" s="184"/>
      <c r="I546" s="184"/>
      <c r="J546" s="184" t="s">
        <v>120</v>
      </c>
      <c r="K546" s="184"/>
      <c r="L546" s="184"/>
      <c r="M546" s="184" t="s">
        <v>121</v>
      </c>
      <c r="N546" s="184"/>
      <c r="O546" s="184"/>
      <c r="P546" s="184" t="s">
        <v>122</v>
      </c>
      <c r="Q546" s="184"/>
      <c r="R546" s="184"/>
      <c r="S546" s="184" t="s">
        <v>123</v>
      </c>
      <c r="T546" s="184"/>
      <c r="U546" s="184"/>
      <c r="V546" s="184" t="s">
        <v>124</v>
      </c>
      <c r="W546" s="184"/>
      <c r="X546" s="184"/>
      <c r="Y546" s="184" t="s">
        <v>125</v>
      </c>
      <c r="Z546" s="184"/>
      <c r="AA546" s="184"/>
      <c r="AB546" s="184" t="s">
        <v>126</v>
      </c>
      <c r="AC546" s="184"/>
      <c r="AD546" s="184"/>
      <c r="AE546" s="184" t="s">
        <v>127</v>
      </c>
      <c r="AF546" s="184"/>
      <c r="AG546" s="184"/>
    </row>
    <row r="547" spans="1:33" ht="24" customHeight="1">
      <c r="A547" s="182"/>
      <c r="B547" s="175" t="s">
        <v>18</v>
      </c>
      <c r="C547" s="177"/>
      <c r="D547" s="173"/>
      <c r="E547" s="180" t="s">
        <v>18</v>
      </c>
      <c r="F547" s="177"/>
      <c r="G547" s="173"/>
      <c r="H547" s="175" t="s">
        <v>18</v>
      </c>
      <c r="I547" s="177"/>
      <c r="J547" s="173"/>
      <c r="K547" s="175" t="s">
        <v>18</v>
      </c>
      <c r="L547" s="177"/>
      <c r="M547" s="173"/>
      <c r="N547" s="175" t="s">
        <v>18</v>
      </c>
      <c r="O547" s="177"/>
      <c r="P547" s="182"/>
      <c r="Q547" s="175" t="s">
        <v>18</v>
      </c>
      <c r="R547" s="177"/>
      <c r="S547" s="173"/>
      <c r="T547" s="180" t="s">
        <v>18</v>
      </c>
      <c r="U547" s="177"/>
      <c r="V547" s="173"/>
      <c r="W547" s="175" t="s">
        <v>18</v>
      </c>
      <c r="X547" s="177"/>
      <c r="Y547" s="173"/>
      <c r="Z547" s="175" t="s">
        <v>18</v>
      </c>
      <c r="AA547" s="177"/>
      <c r="AB547" s="173"/>
      <c r="AC547" s="175" t="s">
        <v>18</v>
      </c>
      <c r="AD547" s="177"/>
      <c r="AE547" s="173"/>
      <c r="AF547" s="175" t="s">
        <v>18</v>
      </c>
      <c r="AG547" s="177"/>
    </row>
    <row r="548" spans="1:33" ht="24" customHeight="1" thickBot="1">
      <c r="A548" s="183"/>
      <c r="B548" s="176"/>
      <c r="C548" s="178"/>
      <c r="D548" s="174"/>
      <c r="E548" s="181"/>
      <c r="F548" s="178"/>
      <c r="G548" s="174"/>
      <c r="H548" s="176"/>
      <c r="I548" s="178"/>
      <c r="J548" s="174"/>
      <c r="K548" s="176"/>
      <c r="L548" s="178"/>
      <c r="M548" s="174"/>
      <c r="N548" s="176"/>
      <c r="O548" s="178"/>
      <c r="P548" s="183"/>
      <c r="Q548" s="176"/>
      <c r="R548" s="178"/>
      <c r="S548" s="174"/>
      <c r="T548" s="181"/>
      <c r="U548" s="178"/>
      <c r="V548" s="174"/>
      <c r="W548" s="176"/>
      <c r="X548" s="178"/>
      <c r="Y548" s="174"/>
      <c r="Z548" s="176"/>
      <c r="AA548" s="178"/>
      <c r="AB548" s="174"/>
      <c r="AC548" s="176"/>
      <c r="AD548" s="178"/>
      <c r="AE548" s="174"/>
      <c r="AF548" s="176"/>
      <c r="AG548" s="178"/>
    </row>
    <row r="549" ht="24" customHeight="1"/>
    <row r="550" spans="11:18" ht="24" customHeight="1">
      <c r="K550" s="179" t="s">
        <v>147</v>
      </c>
      <c r="L550" s="179"/>
      <c r="M550" s="179"/>
      <c r="N550" s="179"/>
      <c r="O550" s="179"/>
      <c r="P550" s="179"/>
      <c r="Q550" s="179"/>
      <c r="R550" s="179"/>
    </row>
    <row r="551" spans="1:33" ht="24" customHeight="1">
      <c r="A551" s="98"/>
      <c r="B551" s="98"/>
      <c r="C551" s="98"/>
      <c r="D551" s="98"/>
      <c r="E551" s="98"/>
      <c r="F551" s="98"/>
      <c r="G551" s="98"/>
      <c r="H551" s="98"/>
      <c r="I551" s="98"/>
      <c r="J551" s="105" t="s">
        <v>143</v>
      </c>
      <c r="K551" s="179"/>
      <c r="L551" s="179"/>
      <c r="M551" s="179"/>
      <c r="N551" s="179"/>
      <c r="O551" s="179"/>
      <c r="P551" s="179"/>
      <c r="Q551" s="179"/>
      <c r="R551" s="179"/>
      <c r="S551" s="98"/>
      <c r="T551" s="98"/>
      <c r="U551" s="98"/>
      <c r="V551" s="98"/>
      <c r="W551" s="98"/>
      <c r="X551" s="98"/>
      <c r="Y551" s="98"/>
      <c r="Z551" s="98"/>
      <c r="AA551" s="98"/>
      <c r="AB551" s="98"/>
      <c r="AC551" s="98"/>
      <c r="AD551" s="98"/>
      <c r="AE551" s="98"/>
      <c r="AF551" s="98"/>
      <c r="AG551" s="98"/>
    </row>
    <row r="552" ht="24" customHeight="1">
      <c r="A552" s="98"/>
    </row>
    <row r="553" ht="24" customHeight="1">
      <c r="AG553" s="104">
        <f>AG541+1</f>
        <v>47</v>
      </c>
    </row>
    <row r="554" spans="1:33" ht="24" customHeight="1" thickBot="1">
      <c r="A554" s="100" t="s">
        <v>141</v>
      </c>
      <c r="B554" s="100"/>
      <c r="C554" s="100"/>
      <c r="D554" s="100"/>
      <c r="E554" s="100"/>
      <c r="F554" s="101" t="s">
        <v>142</v>
      </c>
      <c r="G554" s="100"/>
      <c r="H554" s="100"/>
      <c r="I554" s="100"/>
      <c r="J554" s="100"/>
      <c r="K554" s="100"/>
      <c r="L554" s="100"/>
      <c r="M554" s="100"/>
      <c r="N554" s="100" t="s">
        <v>16</v>
      </c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 t="s">
        <v>16</v>
      </c>
      <c r="AF554" s="100"/>
      <c r="AG554" s="100"/>
    </row>
    <row r="555" spans="5:33" ht="24" customHeight="1">
      <c r="E555" s="186">
        <f>Pelit!A53</f>
      </c>
      <c r="F555" s="186"/>
      <c r="G555" s="186"/>
      <c r="H555" s="186"/>
      <c r="I555" s="186"/>
      <c r="J555" s="186"/>
      <c r="K555" s="186"/>
      <c r="L555" s="186"/>
      <c r="N555" s="187"/>
      <c r="O555" s="188"/>
      <c r="P555" s="188"/>
      <c r="Q555" s="189"/>
      <c r="V555" s="186">
        <f>Pelit!F53</f>
      </c>
      <c r="W555" s="186"/>
      <c r="X555" s="186"/>
      <c r="Y555" s="186"/>
      <c r="Z555" s="186"/>
      <c r="AA555" s="186"/>
      <c r="AB555" s="186"/>
      <c r="AC555" s="186"/>
      <c r="AE555" s="187"/>
      <c r="AF555" s="188"/>
      <c r="AG555" s="189"/>
    </row>
    <row r="556" spans="1:33" ht="24" customHeight="1" thickBot="1">
      <c r="A556" s="185" t="s">
        <v>145</v>
      </c>
      <c r="B556" s="185"/>
      <c r="C556" s="185"/>
      <c r="D556" s="185"/>
      <c r="E556" s="186"/>
      <c r="F556" s="186"/>
      <c r="G556" s="186"/>
      <c r="H556" s="186"/>
      <c r="I556" s="186"/>
      <c r="J556" s="186"/>
      <c r="K556" s="186"/>
      <c r="L556" s="186"/>
      <c r="N556" s="190"/>
      <c r="O556" s="191"/>
      <c r="P556" s="191"/>
      <c r="Q556" s="192"/>
      <c r="R556" s="185" t="s">
        <v>146</v>
      </c>
      <c r="S556" s="185"/>
      <c r="T556" s="185"/>
      <c r="U556" s="185"/>
      <c r="V556" s="186"/>
      <c r="W556" s="186"/>
      <c r="X556" s="186"/>
      <c r="Y556" s="186"/>
      <c r="Z556" s="186"/>
      <c r="AA556" s="186"/>
      <c r="AB556" s="186"/>
      <c r="AC556" s="186"/>
      <c r="AD556" s="98"/>
      <c r="AE556" s="190"/>
      <c r="AF556" s="191"/>
      <c r="AG556" s="192"/>
    </row>
    <row r="557" ht="24" customHeight="1" thickBot="1"/>
    <row r="558" spans="1:33" ht="24" customHeight="1" thickBot="1">
      <c r="A558" s="184" t="s">
        <v>117</v>
      </c>
      <c r="B558" s="184"/>
      <c r="C558" s="184"/>
      <c r="D558" s="184" t="s">
        <v>118</v>
      </c>
      <c r="E558" s="184"/>
      <c r="F558" s="184"/>
      <c r="G558" s="184" t="s">
        <v>119</v>
      </c>
      <c r="H558" s="184"/>
      <c r="I558" s="184"/>
      <c r="J558" s="184" t="s">
        <v>120</v>
      </c>
      <c r="K558" s="184"/>
      <c r="L558" s="184"/>
      <c r="M558" s="184" t="s">
        <v>121</v>
      </c>
      <c r="N558" s="184"/>
      <c r="O558" s="184"/>
      <c r="P558" s="184" t="s">
        <v>122</v>
      </c>
      <c r="Q558" s="184"/>
      <c r="R558" s="184"/>
      <c r="S558" s="184" t="s">
        <v>123</v>
      </c>
      <c r="T558" s="184"/>
      <c r="U558" s="184"/>
      <c r="V558" s="184" t="s">
        <v>124</v>
      </c>
      <c r="W558" s="184"/>
      <c r="X558" s="184"/>
      <c r="Y558" s="184" t="s">
        <v>125</v>
      </c>
      <c r="Z558" s="184"/>
      <c r="AA558" s="184"/>
      <c r="AB558" s="184" t="s">
        <v>126</v>
      </c>
      <c r="AC558" s="184"/>
      <c r="AD558" s="184"/>
      <c r="AE558" s="184" t="s">
        <v>127</v>
      </c>
      <c r="AF558" s="184"/>
      <c r="AG558" s="184"/>
    </row>
    <row r="559" spans="1:33" ht="24" customHeight="1">
      <c r="A559" s="182"/>
      <c r="B559" s="175" t="s">
        <v>18</v>
      </c>
      <c r="C559" s="177"/>
      <c r="D559" s="173"/>
      <c r="E559" s="180" t="s">
        <v>18</v>
      </c>
      <c r="F559" s="177"/>
      <c r="G559" s="173"/>
      <c r="H559" s="175" t="s">
        <v>18</v>
      </c>
      <c r="I559" s="177"/>
      <c r="J559" s="173"/>
      <c r="K559" s="175" t="s">
        <v>18</v>
      </c>
      <c r="L559" s="177"/>
      <c r="M559" s="173"/>
      <c r="N559" s="175" t="s">
        <v>18</v>
      </c>
      <c r="O559" s="177"/>
      <c r="P559" s="182"/>
      <c r="Q559" s="175" t="s">
        <v>18</v>
      </c>
      <c r="R559" s="177"/>
      <c r="S559" s="173"/>
      <c r="T559" s="180" t="s">
        <v>18</v>
      </c>
      <c r="U559" s="177"/>
      <c r="V559" s="173"/>
      <c r="W559" s="175" t="s">
        <v>18</v>
      </c>
      <c r="X559" s="177"/>
      <c r="Y559" s="173"/>
      <c r="Z559" s="175" t="s">
        <v>18</v>
      </c>
      <c r="AA559" s="177"/>
      <c r="AB559" s="173"/>
      <c r="AC559" s="175" t="s">
        <v>18</v>
      </c>
      <c r="AD559" s="177"/>
      <c r="AE559" s="173"/>
      <c r="AF559" s="175" t="s">
        <v>18</v>
      </c>
      <c r="AG559" s="177"/>
    </row>
    <row r="560" spans="1:33" ht="24" customHeight="1" thickBot="1">
      <c r="A560" s="183"/>
      <c r="B560" s="176"/>
      <c r="C560" s="178"/>
      <c r="D560" s="174"/>
      <c r="E560" s="181"/>
      <c r="F560" s="178"/>
      <c r="G560" s="174"/>
      <c r="H560" s="176"/>
      <c r="I560" s="178"/>
      <c r="J560" s="174"/>
      <c r="K560" s="176"/>
      <c r="L560" s="178"/>
      <c r="M560" s="174"/>
      <c r="N560" s="176"/>
      <c r="O560" s="178"/>
      <c r="P560" s="183"/>
      <c r="Q560" s="176"/>
      <c r="R560" s="178"/>
      <c r="S560" s="174"/>
      <c r="T560" s="181"/>
      <c r="U560" s="178"/>
      <c r="V560" s="174"/>
      <c r="W560" s="176"/>
      <c r="X560" s="178"/>
      <c r="Y560" s="174"/>
      <c r="Z560" s="176"/>
      <c r="AA560" s="178"/>
      <c r="AB560" s="174"/>
      <c r="AC560" s="176"/>
      <c r="AD560" s="178"/>
      <c r="AE560" s="174"/>
      <c r="AF560" s="176"/>
      <c r="AG560" s="178"/>
    </row>
    <row r="561" spans="1:33" ht="24" customHeight="1">
      <c r="A561" s="102"/>
      <c r="B561" s="102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  <c r="AA561" s="102"/>
      <c r="AB561" s="102"/>
      <c r="AC561" s="102"/>
      <c r="AD561" s="102"/>
      <c r="AE561" s="102"/>
      <c r="AF561" s="102"/>
      <c r="AG561" s="102"/>
    </row>
    <row r="562" spans="1:33" ht="24" customHeight="1">
      <c r="A562" s="102"/>
      <c r="B562" s="102"/>
      <c r="C562" s="102"/>
      <c r="D562" s="102"/>
      <c r="E562" s="102"/>
      <c r="F562" s="102"/>
      <c r="G562" s="102"/>
      <c r="H562" s="102"/>
      <c r="I562" s="102"/>
      <c r="J562" s="102"/>
      <c r="K562" s="179" t="s">
        <v>147</v>
      </c>
      <c r="L562" s="179"/>
      <c r="M562" s="179"/>
      <c r="N562" s="179"/>
      <c r="O562" s="179"/>
      <c r="P562" s="179"/>
      <c r="Q562" s="179"/>
      <c r="R562" s="179"/>
      <c r="S562" s="102"/>
      <c r="T562" s="102"/>
      <c r="U562" s="102"/>
      <c r="V562" s="102"/>
      <c r="W562" s="102"/>
      <c r="X562" s="102"/>
      <c r="Y562" s="102"/>
      <c r="Z562" s="102"/>
      <c r="AA562" s="102"/>
      <c r="AB562" s="102"/>
      <c r="AC562" s="102"/>
      <c r="AD562" s="102"/>
      <c r="AE562" s="102"/>
      <c r="AF562" s="102"/>
      <c r="AG562" s="102"/>
    </row>
    <row r="563" spans="1:33" ht="24" customHeight="1">
      <c r="A563" s="98"/>
      <c r="B563" s="102"/>
      <c r="C563" s="102"/>
      <c r="D563" s="102"/>
      <c r="E563" s="102"/>
      <c r="F563" s="102"/>
      <c r="G563" s="102"/>
      <c r="H563" s="102"/>
      <c r="I563" s="102"/>
      <c r="J563" s="105" t="s">
        <v>143</v>
      </c>
      <c r="K563" s="179"/>
      <c r="L563" s="179"/>
      <c r="M563" s="179"/>
      <c r="N563" s="179"/>
      <c r="O563" s="179"/>
      <c r="P563" s="179"/>
      <c r="Q563" s="179"/>
      <c r="R563" s="179"/>
      <c r="S563" s="102"/>
      <c r="T563" s="102"/>
      <c r="U563" s="102"/>
      <c r="V563" s="102"/>
      <c r="W563" s="102"/>
      <c r="X563" s="102"/>
      <c r="Y563" s="102"/>
      <c r="Z563" s="102"/>
      <c r="AA563" s="102"/>
      <c r="AB563" s="102"/>
      <c r="AC563" s="102"/>
      <c r="AD563" s="102"/>
      <c r="AE563" s="102"/>
      <c r="AF563" s="102"/>
      <c r="AG563" s="102"/>
    </row>
    <row r="564" spans="1:33" ht="24" customHeight="1">
      <c r="A564" s="103"/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</row>
    <row r="565" spans="1:33" ht="24" customHeight="1">
      <c r="A565" s="102"/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  <c r="Z565" s="102"/>
      <c r="AA565" s="102"/>
      <c r="AB565" s="102"/>
      <c r="AC565" s="102"/>
      <c r="AD565" s="102"/>
      <c r="AE565" s="102"/>
      <c r="AF565" s="102"/>
      <c r="AG565" s="104">
        <f>AG553+1</f>
        <v>48</v>
      </c>
    </row>
    <row r="566" spans="1:33" ht="24" customHeight="1" thickBot="1">
      <c r="A566" s="100" t="s">
        <v>141</v>
      </c>
      <c r="B566" s="100"/>
      <c r="C566" s="100"/>
      <c r="D566" s="100"/>
      <c r="E566" s="100"/>
      <c r="F566" s="101" t="s">
        <v>142</v>
      </c>
      <c r="G566" s="100"/>
      <c r="H566" s="100"/>
      <c r="I566" s="100"/>
      <c r="J566" s="100"/>
      <c r="K566" s="100"/>
      <c r="L566" s="100"/>
      <c r="M566" s="100"/>
      <c r="N566" s="100" t="s">
        <v>16</v>
      </c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 t="s">
        <v>16</v>
      </c>
      <c r="AF566" s="100"/>
      <c r="AG566" s="100"/>
    </row>
    <row r="567" spans="5:33" ht="24" customHeight="1">
      <c r="E567" s="186">
        <f>Pelit!A54</f>
      </c>
      <c r="F567" s="186"/>
      <c r="G567" s="186"/>
      <c r="H567" s="186"/>
      <c r="I567" s="186"/>
      <c r="J567" s="186"/>
      <c r="K567" s="186"/>
      <c r="L567" s="186"/>
      <c r="N567" s="187"/>
      <c r="O567" s="188"/>
      <c r="P567" s="188"/>
      <c r="Q567" s="189"/>
      <c r="V567" s="186">
        <f>Pelit!F54</f>
      </c>
      <c r="W567" s="186"/>
      <c r="X567" s="186"/>
      <c r="Y567" s="186"/>
      <c r="Z567" s="186"/>
      <c r="AA567" s="186"/>
      <c r="AB567" s="186"/>
      <c r="AC567" s="186"/>
      <c r="AE567" s="187"/>
      <c r="AF567" s="188"/>
      <c r="AG567" s="189"/>
    </row>
    <row r="568" spans="1:33" ht="24" customHeight="1" thickBot="1">
      <c r="A568" s="185" t="s">
        <v>145</v>
      </c>
      <c r="B568" s="185"/>
      <c r="C568" s="185"/>
      <c r="D568" s="185"/>
      <c r="E568" s="186"/>
      <c r="F568" s="186"/>
      <c r="G568" s="186"/>
      <c r="H568" s="186"/>
      <c r="I568" s="186"/>
      <c r="J568" s="186"/>
      <c r="K568" s="186"/>
      <c r="L568" s="186"/>
      <c r="N568" s="190"/>
      <c r="O568" s="191"/>
      <c r="P568" s="191"/>
      <c r="Q568" s="192"/>
      <c r="R568" s="185" t="s">
        <v>146</v>
      </c>
      <c r="S568" s="185"/>
      <c r="T568" s="185"/>
      <c r="U568" s="185"/>
      <c r="V568" s="186"/>
      <c r="W568" s="186"/>
      <c r="X568" s="186"/>
      <c r="Y568" s="186"/>
      <c r="Z568" s="186"/>
      <c r="AA568" s="186"/>
      <c r="AB568" s="186"/>
      <c r="AC568" s="186"/>
      <c r="AD568" s="98"/>
      <c r="AE568" s="190"/>
      <c r="AF568" s="191"/>
      <c r="AG568" s="192"/>
    </row>
    <row r="569" ht="24" customHeight="1" thickBot="1"/>
    <row r="570" spans="1:33" ht="24" customHeight="1" thickBot="1">
      <c r="A570" s="184" t="s">
        <v>117</v>
      </c>
      <c r="B570" s="184"/>
      <c r="C570" s="184"/>
      <c r="D570" s="184" t="s">
        <v>118</v>
      </c>
      <c r="E570" s="184"/>
      <c r="F570" s="184"/>
      <c r="G570" s="184" t="s">
        <v>119</v>
      </c>
      <c r="H570" s="184"/>
      <c r="I570" s="184"/>
      <c r="J570" s="184" t="s">
        <v>120</v>
      </c>
      <c r="K570" s="184"/>
      <c r="L570" s="184"/>
      <c r="M570" s="184" t="s">
        <v>121</v>
      </c>
      <c r="N570" s="184"/>
      <c r="O570" s="184"/>
      <c r="P570" s="184" t="s">
        <v>122</v>
      </c>
      <c r="Q570" s="184"/>
      <c r="R570" s="184"/>
      <c r="S570" s="184" t="s">
        <v>123</v>
      </c>
      <c r="T570" s="184"/>
      <c r="U570" s="184"/>
      <c r="V570" s="184" t="s">
        <v>124</v>
      </c>
      <c r="W570" s="184"/>
      <c r="X570" s="184"/>
      <c r="Y570" s="184" t="s">
        <v>125</v>
      </c>
      <c r="Z570" s="184"/>
      <c r="AA570" s="184"/>
      <c r="AB570" s="184" t="s">
        <v>126</v>
      </c>
      <c r="AC570" s="184"/>
      <c r="AD570" s="184"/>
      <c r="AE570" s="184" t="s">
        <v>127</v>
      </c>
      <c r="AF570" s="184"/>
      <c r="AG570" s="184"/>
    </row>
    <row r="571" spans="1:33" ht="24" customHeight="1">
      <c r="A571" s="182"/>
      <c r="B571" s="175" t="s">
        <v>18</v>
      </c>
      <c r="C571" s="177"/>
      <c r="D571" s="173"/>
      <c r="E571" s="180" t="s">
        <v>18</v>
      </c>
      <c r="F571" s="177"/>
      <c r="G571" s="173"/>
      <c r="H571" s="175" t="s">
        <v>18</v>
      </c>
      <c r="I571" s="177"/>
      <c r="J571" s="173"/>
      <c r="K571" s="175" t="s">
        <v>18</v>
      </c>
      <c r="L571" s="177"/>
      <c r="M571" s="173"/>
      <c r="N571" s="175" t="s">
        <v>18</v>
      </c>
      <c r="O571" s="177"/>
      <c r="P571" s="182"/>
      <c r="Q571" s="175" t="s">
        <v>18</v>
      </c>
      <c r="R571" s="177"/>
      <c r="S571" s="173"/>
      <c r="T571" s="180" t="s">
        <v>18</v>
      </c>
      <c r="U571" s="177"/>
      <c r="V571" s="173"/>
      <c r="W571" s="175" t="s">
        <v>18</v>
      </c>
      <c r="X571" s="177"/>
      <c r="Y571" s="173"/>
      <c r="Z571" s="175" t="s">
        <v>18</v>
      </c>
      <c r="AA571" s="177"/>
      <c r="AB571" s="173"/>
      <c r="AC571" s="175" t="s">
        <v>18</v>
      </c>
      <c r="AD571" s="177"/>
      <c r="AE571" s="173"/>
      <c r="AF571" s="175" t="s">
        <v>18</v>
      </c>
      <c r="AG571" s="177"/>
    </row>
    <row r="572" spans="1:33" ht="24" customHeight="1" thickBot="1">
      <c r="A572" s="183"/>
      <c r="B572" s="176"/>
      <c r="C572" s="178"/>
      <c r="D572" s="174"/>
      <c r="E572" s="181"/>
      <c r="F572" s="178"/>
      <c r="G572" s="174"/>
      <c r="H572" s="176"/>
      <c r="I572" s="178"/>
      <c r="J572" s="174"/>
      <c r="K572" s="176"/>
      <c r="L572" s="178"/>
      <c r="M572" s="174"/>
      <c r="N572" s="176"/>
      <c r="O572" s="178"/>
      <c r="P572" s="183"/>
      <c r="Q572" s="176"/>
      <c r="R572" s="178"/>
      <c r="S572" s="174"/>
      <c r="T572" s="181"/>
      <c r="U572" s="178"/>
      <c r="V572" s="174"/>
      <c r="W572" s="176"/>
      <c r="X572" s="178"/>
      <c r="Y572" s="174"/>
      <c r="Z572" s="176"/>
      <c r="AA572" s="178"/>
      <c r="AB572" s="174"/>
      <c r="AC572" s="176"/>
      <c r="AD572" s="178"/>
      <c r="AE572" s="174"/>
      <c r="AF572" s="176"/>
      <c r="AG572" s="178"/>
    </row>
    <row r="573" ht="24" customHeight="1"/>
    <row r="574" spans="11:18" ht="24" customHeight="1">
      <c r="K574" s="179" t="s">
        <v>147</v>
      </c>
      <c r="L574" s="179"/>
      <c r="M574" s="179"/>
      <c r="N574" s="179"/>
      <c r="O574" s="179"/>
      <c r="P574" s="179"/>
      <c r="Q574" s="179"/>
      <c r="R574" s="179"/>
    </row>
    <row r="575" spans="1:33" ht="24" customHeight="1">
      <c r="A575" s="98"/>
      <c r="B575" s="98"/>
      <c r="C575" s="98"/>
      <c r="D575" s="98"/>
      <c r="E575" s="98"/>
      <c r="F575" s="98"/>
      <c r="G575" s="98"/>
      <c r="H575" s="98"/>
      <c r="I575" s="98"/>
      <c r="J575" s="105" t="s">
        <v>143</v>
      </c>
      <c r="K575" s="179"/>
      <c r="L575" s="179"/>
      <c r="M575" s="179"/>
      <c r="N575" s="179"/>
      <c r="O575" s="179"/>
      <c r="P575" s="179"/>
      <c r="Q575" s="179"/>
      <c r="R575" s="179"/>
      <c r="S575" s="98"/>
      <c r="T575" s="98"/>
      <c r="U575" s="98"/>
      <c r="V575" s="98"/>
      <c r="W575" s="98"/>
      <c r="X575" s="98"/>
      <c r="Y575" s="98"/>
      <c r="Z575" s="98"/>
      <c r="AA575" s="98"/>
      <c r="AB575" s="98"/>
      <c r="AC575" s="98"/>
      <c r="AD575" s="98"/>
      <c r="AE575" s="98"/>
      <c r="AF575" s="98"/>
      <c r="AG575" s="98"/>
    </row>
    <row r="576" ht="24" customHeight="1">
      <c r="A576" s="98"/>
    </row>
    <row r="577" spans="1:33" ht="24" customHeight="1">
      <c r="A577" s="11"/>
      <c r="AG577" s="104">
        <f>AG565+1</f>
        <v>49</v>
      </c>
    </row>
    <row r="578" spans="1:33" ht="24" customHeight="1" thickBot="1">
      <c r="A578" s="100" t="s">
        <v>141</v>
      </c>
      <c r="B578" s="100"/>
      <c r="C578" s="100"/>
      <c r="D578" s="100"/>
      <c r="E578" s="100"/>
      <c r="F578" s="101" t="s">
        <v>142</v>
      </c>
      <c r="G578" s="100"/>
      <c r="H578" s="100"/>
      <c r="I578" s="100"/>
      <c r="J578" s="100"/>
      <c r="K578" s="100"/>
      <c r="L578" s="100"/>
      <c r="M578" s="100"/>
      <c r="N578" s="100" t="s">
        <v>16</v>
      </c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 t="s">
        <v>16</v>
      </c>
      <c r="AF578" s="100"/>
      <c r="AG578" s="100"/>
    </row>
    <row r="579" spans="5:33" ht="24" customHeight="1">
      <c r="E579" s="186">
        <f>Pelit!A57</f>
      </c>
      <c r="F579" s="186"/>
      <c r="G579" s="186"/>
      <c r="H579" s="186"/>
      <c r="I579" s="186"/>
      <c r="J579" s="186"/>
      <c r="K579" s="186"/>
      <c r="L579" s="186"/>
      <c r="N579" s="187"/>
      <c r="O579" s="188"/>
      <c r="P579" s="188"/>
      <c r="Q579" s="189"/>
      <c r="V579" s="186">
        <f>Pelit!F57</f>
      </c>
      <c r="W579" s="186"/>
      <c r="X579" s="186"/>
      <c r="Y579" s="186"/>
      <c r="Z579" s="186"/>
      <c r="AA579" s="186"/>
      <c r="AB579" s="186"/>
      <c r="AC579" s="186"/>
      <c r="AE579" s="187"/>
      <c r="AF579" s="188"/>
      <c r="AG579" s="189"/>
    </row>
    <row r="580" spans="1:33" ht="24" customHeight="1" thickBot="1">
      <c r="A580" s="185" t="s">
        <v>145</v>
      </c>
      <c r="B580" s="185"/>
      <c r="C580" s="185"/>
      <c r="D580" s="185"/>
      <c r="E580" s="186"/>
      <c r="F580" s="186"/>
      <c r="G580" s="186"/>
      <c r="H580" s="186"/>
      <c r="I580" s="186"/>
      <c r="J580" s="186"/>
      <c r="K580" s="186"/>
      <c r="L580" s="186"/>
      <c r="N580" s="190"/>
      <c r="O580" s="191"/>
      <c r="P580" s="191"/>
      <c r="Q580" s="192"/>
      <c r="R580" s="185" t="s">
        <v>146</v>
      </c>
      <c r="S580" s="185"/>
      <c r="T580" s="185"/>
      <c r="U580" s="185"/>
      <c r="V580" s="186"/>
      <c r="W580" s="186"/>
      <c r="X580" s="186"/>
      <c r="Y580" s="186"/>
      <c r="Z580" s="186"/>
      <c r="AA580" s="186"/>
      <c r="AB580" s="186"/>
      <c r="AC580" s="186"/>
      <c r="AD580" s="98"/>
      <c r="AE580" s="190"/>
      <c r="AF580" s="191"/>
      <c r="AG580" s="192"/>
    </row>
    <row r="581" ht="24" customHeight="1" thickBot="1"/>
    <row r="582" spans="1:33" ht="24" customHeight="1" thickBot="1">
      <c r="A582" s="184" t="s">
        <v>117</v>
      </c>
      <c r="B582" s="184"/>
      <c r="C582" s="184"/>
      <c r="D582" s="184" t="s">
        <v>118</v>
      </c>
      <c r="E582" s="184"/>
      <c r="F582" s="184"/>
      <c r="G582" s="184" t="s">
        <v>119</v>
      </c>
      <c r="H582" s="184"/>
      <c r="I582" s="184"/>
      <c r="J582" s="184" t="s">
        <v>120</v>
      </c>
      <c r="K582" s="184"/>
      <c r="L582" s="184"/>
      <c r="M582" s="184" t="s">
        <v>121</v>
      </c>
      <c r="N582" s="184"/>
      <c r="O582" s="184"/>
      <c r="P582" s="184" t="s">
        <v>122</v>
      </c>
      <c r="Q582" s="184"/>
      <c r="R582" s="184"/>
      <c r="S582" s="184" t="s">
        <v>123</v>
      </c>
      <c r="T582" s="184"/>
      <c r="U582" s="184"/>
      <c r="V582" s="184" t="s">
        <v>124</v>
      </c>
      <c r="W582" s="184"/>
      <c r="X582" s="184"/>
      <c r="Y582" s="184" t="s">
        <v>125</v>
      </c>
      <c r="Z582" s="184"/>
      <c r="AA582" s="184"/>
      <c r="AB582" s="184" t="s">
        <v>126</v>
      </c>
      <c r="AC582" s="184"/>
      <c r="AD582" s="184"/>
      <c r="AE582" s="184" t="s">
        <v>127</v>
      </c>
      <c r="AF582" s="184"/>
      <c r="AG582" s="184"/>
    </row>
    <row r="583" spans="1:33" ht="24" customHeight="1">
      <c r="A583" s="182"/>
      <c r="B583" s="175" t="s">
        <v>18</v>
      </c>
      <c r="C583" s="177"/>
      <c r="D583" s="173"/>
      <c r="E583" s="180" t="s">
        <v>18</v>
      </c>
      <c r="F583" s="177"/>
      <c r="G583" s="173"/>
      <c r="H583" s="175" t="s">
        <v>18</v>
      </c>
      <c r="I583" s="177"/>
      <c r="J583" s="173"/>
      <c r="K583" s="175" t="s">
        <v>18</v>
      </c>
      <c r="L583" s="177"/>
      <c r="M583" s="173"/>
      <c r="N583" s="175" t="s">
        <v>18</v>
      </c>
      <c r="O583" s="177"/>
      <c r="P583" s="182"/>
      <c r="Q583" s="175" t="s">
        <v>18</v>
      </c>
      <c r="R583" s="177"/>
      <c r="S583" s="173"/>
      <c r="T583" s="180" t="s">
        <v>18</v>
      </c>
      <c r="U583" s="177"/>
      <c r="V583" s="173"/>
      <c r="W583" s="175" t="s">
        <v>18</v>
      </c>
      <c r="X583" s="177"/>
      <c r="Y583" s="173"/>
      <c r="Z583" s="175" t="s">
        <v>18</v>
      </c>
      <c r="AA583" s="177"/>
      <c r="AB583" s="173"/>
      <c r="AC583" s="175" t="s">
        <v>18</v>
      </c>
      <c r="AD583" s="177"/>
      <c r="AE583" s="173"/>
      <c r="AF583" s="175" t="s">
        <v>18</v>
      </c>
      <c r="AG583" s="177"/>
    </row>
    <row r="584" spans="1:33" ht="24" customHeight="1" thickBot="1">
      <c r="A584" s="183"/>
      <c r="B584" s="176"/>
      <c r="C584" s="178"/>
      <c r="D584" s="174"/>
      <c r="E584" s="181"/>
      <c r="F584" s="178"/>
      <c r="G584" s="174"/>
      <c r="H584" s="176"/>
      <c r="I584" s="178"/>
      <c r="J584" s="174"/>
      <c r="K584" s="176"/>
      <c r="L584" s="178"/>
      <c r="M584" s="174"/>
      <c r="N584" s="176"/>
      <c r="O584" s="178"/>
      <c r="P584" s="183"/>
      <c r="Q584" s="176"/>
      <c r="R584" s="178"/>
      <c r="S584" s="174"/>
      <c r="T584" s="181"/>
      <c r="U584" s="178"/>
      <c r="V584" s="174"/>
      <c r="W584" s="176"/>
      <c r="X584" s="178"/>
      <c r="Y584" s="174"/>
      <c r="Z584" s="176"/>
      <c r="AA584" s="178"/>
      <c r="AB584" s="174"/>
      <c r="AC584" s="176"/>
      <c r="AD584" s="178"/>
      <c r="AE584" s="174"/>
      <c r="AF584" s="176"/>
      <c r="AG584" s="178"/>
    </row>
    <row r="585" spans="1:33" ht="24" customHeight="1">
      <c r="A585" s="102"/>
      <c r="B585" s="102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  <c r="Z585" s="102"/>
      <c r="AA585" s="102"/>
      <c r="AB585" s="102"/>
      <c r="AC585" s="102"/>
      <c r="AD585" s="102"/>
      <c r="AE585" s="102"/>
      <c r="AF585" s="102"/>
      <c r="AG585" s="102"/>
    </row>
    <row r="586" spans="1:33" ht="24" customHeight="1">
      <c r="A586" s="102"/>
      <c r="B586" s="102"/>
      <c r="C586" s="102"/>
      <c r="D586" s="102"/>
      <c r="E586" s="102"/>
      <c r="F586" s="102"/>
      <c r="G586" s="102"/>
      <c r="H586" s="102"/>
      <c r="I586" s="102"/>
      <c r="J586" s="102"/>
      <c r="K586" s="179" t="s">
        <v>147</v>
      </c>
      <c r="L586" s="179"/>
      <c r="M586" s="179"/>
      <c r="N586" s="179"/>
      <c r="O586" s="179"/>
      <c r="P586" s="179"/>
      <c r="Q586" s="179"/>
      <c r="R586" s="179"/>
      <c r="S586" s="102"/>
      <c r="T586" s="102"/>
      <c r="U586" s="102"/>
      <c r="V586" s="102"/>
      <c r="W586" s="102"/>
      <c r="X586" s="102"/>
      <c r="Y586" s="102"/>
      <c r="Z586" s="102"/>
      <c r="AA586" s="102"/>
      <c r="AB586" s="102"/>
      <c r="AC586" s="102"/>
      <c r="AD586" s="102"/>
      <c r="AE586" s="102"/>
      <c r="AF586" s="102"/>
      <c r="AG586" s="102"/>
    </row>
    <row r="587" spans="1:33" ht="24" customHeight="1">
      <c r="A587" s="98"/>
      <c r="B587" s="102"/>
      <c r="C587" s="102"/>
      <c r="D587" s="102"/>
      <c r="E587" s="102"/>
      <c r="F587" s="102"/>
      <c r="G587" s="102"/>
      <c r="H587" s="102"/>
      <c r="I587" s="102"/>
      <c r="J587" s="105" t="s">
        <v>143</v>
      </c>
      <c r="K587" s="179"/>
      <c r="L587" s="179"/>
      <c r="M587" s="179"/>
      <c r="N587" s="179"/>
      <c r="O587" s="179"/>
      <c r="P587" s="179"/>
      <c r="Q587" s="179"/>
      <c r="R587" s="179"/>
      <c r="S587" s="102"/>
      <c r="T587" s="102"/>
      <c r="U587" s="102"/>
      <c r="V587" s="102"/>
      <c r="W587" s="102"/>
      <c r="X587" s="102"/>
      <c r="Y587" s="102"/>
      <c r="Z587" s="102"/>
      <c r="AA587" s="102"/>
      <c r="AB587" s="102"/>
      <c r="AC587" s="102"/>
      <c r="AD587" s="102"/>
      <c r="AE587" s="102"/>
      <c r="AF587" s="102"/>
      <c r="AG587" s="102"/>
    </row>
    <row r="588" spans="1:33" ht="24" customHeight="1">
      <c r="A588" s="103"/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</row>
    <row r="589" spans="1:33" ht="24" customHeight="1">
      <c r="A589" s="102"/>
      <c r="B589" s="102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  <c r="Z589" s="102"/>
      <c r="AA589" s="102"/>
      <c r="AB589" s="102"/>
      <c r="AC589" s="102"/>
      <c r="AD589" s="102"/>
      <c r="AE589" s="102"/>
      <c r="AF589" s="102"/>
      <c r="AG589" s="104">
        <f>AG577+1</f>
        <v>50</v>
      </c>
    </row>
    <row r="590" spans="1:33" ht="24" customHeight="1" thickBot="1">
      <c r="A590" s="100" t="s">
        <v>141</v>
      </c>
      <c r="B590" s="100"/>
      <c r="C590" s="100"/>
      <c r="D590" s="100"/>
      <c r="E590" s="100"/>
      <c r="F590" s="101" t="s">
        <v>142</v>
      </c>
      <c r="G590" s="100"/>
      <c r="H590" s="100"/>
      <c r="I590" s="100"/>
      <c r="J590" s="100"/>
      <c r="K590" s="100"/>
      <c r="L590" s="100"/>
      <c r="M590" s="100"/>
      <c r="N590" s="100" t="s">
        <v>16</v>
      </c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 t="s">
        <v>16</v>
      </c>
      <c r="AF590" s="100"/>
      <c r="AG590" s="100"/>
    </row>
    <row r="591" spans="5:33" ht="24" customHeight="1">
      <c r="E591" s="186">
        <f>Pelit!A58</f>
      </c>
      <c r="F591" s="186"/>
      <c r="G591" s="186"/>
      <c r="H591" s="186"/>
      <c r="I591" s="186"/>
      <c r="J591" s="186"/>
      <c r="K591" s="186"/>
      <c r="L591" s="186"/>
      <c r="N591" s="187"/>
      <c r="O591" s="188"/>
      <c r="P591" s="188"/>
      <c r="Q591" s="189"/>
      <c r="V591" s="186">
        <f>Pelit!F58</f>
      </c>
      <c r="W591" s="186"/>
      <c r="X591" s="186"/>
      <c r="Y591" s="186"/>
      <c r="Z591" s="186"/>
      <c r="AA591" s="186"/>
      <c r="AB591" s="186"/>
      <c r="AC591" s="186"/>
      <c r="AE591" s="187"/>
      <c r="AF591" s="188"/>
      <c r="AG591" s="189"/>
    </row>
    <row r="592" spans="1:33" ht="24" customHeight="1" thickBot="1">
      <c r="A592" s="185" t="s">
        <v>145</v>
      </c>
      <c r="B592" s="185"/>
      <c r="C592" s="185"/>
      <c r="D592" s="185"/>
      <c r="E592" s="186"/>
      <c r="F592" s="186"/>
      <c r="G592" s="186"/>
      <c r="H592" s="186"/>
      <c r="I592" s="186"/>
      <c r="J592" s="186"/>
      <c r="K592" s="186"/>
      <c r="L592" s="186"/>
      <c r="N592" s="190"/>
      <c r="O592" s="191"/>
      <c r="P592" s="191"/>
      <c r="Q592" s="192"/>
      <c r="R592" s="185" t="s">
        <v>146</v>
      </c>
      <c r="S592" s="185"/>
      <c r="T592" s="185"/>
      <c r="U592" s="185"/>
      <c r="V592" s="186"/>
      <c r="W592" s="186"/>
      <c r="X592" s="186"/>
      <c r="Y592" s="186"/>
      <c r="Z592" s="186"/>
      <c r="AA592" s="186"/>
      <c r="AB592" s="186"/>
      <c r="AC592" s="186"/>
      <c r="AD592" s="98"/>
      <c r="AE592" s="190"/>
      <c r="AF592" s="191"/>
      <c r="AG592" s="192"/>
    </row>
    <row r="593" ht="24" customHeight="1" thickBot="1"/>
    <row r="594" spans="1:33" ht="24" customHeight="1" thickBot="1">
      <c r="A594" s="184" t="s">
        <v>117</v>
      </c>
      <c r="B594" s="184"/>
      <c r="C594" s="184"/>
      <c r="D594" s="184" t="s">
        <v>118</v>
      </c>
      <c r="E594" s="184"/>
      <c r="F594" s="184"/>
      <c r="G594" s="184" t="s">
        <v>119</v>
      </c>
      <c r="H594" s="184"/>
      <c r="I594" s="184"/>
      <c r="J594" s="184" t="s">
        <v>120</v>
      </c>
      <c r="K594" s="184"/>
      <c r="L594" s="184"/>
      <c r="M594" s="184" t="s">
        <v>121</v>
      </c>
      <c r="N594" s="184"/>
      <c r="O594" s="184"/>
      <c r="P594" s="184" t="s">
        <v>122</v>
      </c>
      <c r="Q594" s="184"/>
      <c r="R594" s="184"/>
      <c r="S594" s="184" t="s">
        <v>123</v>
      </c>
      <c r="T594" s="184"/>
      <c r="U594" s="184"/>
      <c r="V594" s="184" t="s">
        <v>124</v>
      </c>
      <c r="W594" s="184"/>
      <c r="X594" s="184"/>
      <c r="Y594" s="184" t="s">
        <v>125</v>
      </c>
      <c r="Z594" s="184"/>
      <c r="AA594" s="184"/>
      <c r="AB594" s="184" t="s">
        <v>126</v>
      </c>
      <c r="AC594" s="184"/>
      <c r="AD594" s="184"/>
      <c r="AE594" s="184" t="s">
        <v>127</v>
      </c>
      <c r="AF594" s="184"/>
      <c r="AG594" s="184"/>
    </row>
    <row r="595" spans="1:33" ht="24" customHeight="1">
      <c r="A595" s="182"/>
      <c r="B595" s="175" t="s">
        <v>18</v>
      </c>
      <c r="C595" s="177"/>
      <c r="D595" s="173"/>
      <c r="E595" s="180" t="s">
        <v>18</v>
      </c>
      <c r="F595" s="177"/>
      <c r="G595" s="173"/>
      <c r="H595" s="175" t="s">
        <v>18</v>
      </c>
      <c r="I595" s="177"/>
      <c r="J595" s="173"/>
      <c r="K595" s="175" t="s">
        <v>18</v>
      </c>
      <c r="L595" s="177"/>
      <c r="M595" s="173"/>
      <c r="N595" s="175" t="s">
        <v>18</v>
      </c>
      <c r="O595" s="177"/>
      <c r="P595" s="182"/>
      <c r="Q595" s="175" t="s">
        <v>18</v>
      </c>
      <c r="R595" s="177"/>
      <c r="S595" s="173"/>
      <c r="T595" s="180" t="s">
        <v>18</v>
      </c>
      <c r="U595" s="177"/>
      <c r="V595" s="173"/>
      <c r="W595" s="175" t="s">
        <v>18</v>
      </c>
      <c r="X595" s="177"/>
      <c r="Y595" s="173"/>
      <c r="Z595" s="175" t="s">
        <v>18</v>
      </c>
      <c r="AA595" s="177"/>
      <c r="AB595" s="173"/>
      <c r="AC595" s="175" t="s">
        <v>18</v>
      </c>
      <c r="AD595" s="177"/>
      <c r="AE595" s="173"/>
      <c r="AF595" s="175" t="s">
        <v>18</v>
      </c>
      <c r="AG595" s="177"/>
    </row>
    <row r="596" spans="1:33" ht="24" customHeight="1" thickBot="1">
      <c r="A596" s="183"/>
      <c r="B596" s="176"/>
      <c r="C596" s="178"/>
      <c r="D596" s="174"/>
      <c r="E596" s="181"/>
      <c r="F596" s="178"/>
      <c r="G596" s="174"/>
      <c r="H596" s="176"/>
      <c r="I596" s="178"/>
      <c r="J596" s="174"/>
      <c r="K596" s="176"/>
      <c r="L596" s="178"/>
      <c r="M596" s="174"/>
      <c r="N596" s="176"/>
      <c r="O596" s="178"/>
      <c r="P596" s="183"/>
      <c r="Q596" s="176"/>
      <c r="R596" s="178"/>
      <c r="S596" s="174"/>
      <c r="T596" s="181"/>
      <c r="U596" s="178"/>
      <c r="V596" s="174"/>
      <c r="W596" s="176"/>
      <c r="X596" s="178"/>
      <c r="Y596" s="174"/>
      <c r="Z596" s="176"/>
      <c r="AA596" s="178"/>
      <c r="AB596" s="174"/>
      <c r="AC596" s="176"/>
      <c r="AD596" s="178"/>
      <c r="AE596" s="174"/>
      <c r="AF596" s="176"/>
      <c r="AG596" s="178"/>
    </row>
    <row r="597" ht="24" customHeight="1"/>
    <row r="598" spans="11:18" ht="24" customHeight="1">
      <c r="K598" s="179" t="s">
        <v>147</v>
      </c>
      <c r="L598" s="179"/>
      <c r="M598" s="179"/>
      <c r="N598" s="179"/>
      <c r="O598" s="179"/>
      <c r="P598" s="179"/>
      <c r="Q598" s="179"/>
      <c r="R598" s="179"/>
    </row>
    <row r="599" spans="1:33" ht="24" customHeight="1">
      <c r="A599" s="98"/>
      <c r="B599" s="98"/>
      <c r="C599" s="98"/>
      <c r="D599" s="98"/>
      <c r="E599" s="98"/>
      <c r="F599" s="98"/>
      <c r="G599" s="98"/>
      <c r="H599" s="98"/>
      <c r="I599" s="98"/>
      <c r="J599" s="105" t="s">
        <v>143</v>
      </c>
      <c r="K599" s="179"/>
      <c r="L599" s="179"/>
      <c r="M599" s="179"/>
      <c r="N599" s="179"/>
      <c r="O599" s="179"/>
      <c r="P599" s="179"/>
      <c r="Q599" s="179"/>
      <c r="R599" s="179"/>
      <c r="S599" s="98"/>
      <c r="T599" s="98"/>
      <c r="U599" s="98"/>
      <c r="V599" s="98"/>
      <c r="W599" s="98"/>
      <c r="X599" s="98"/>
      <c r="Y599" s="98"/>
      <c r="Z599" s="98"/>
      <c r="AA599" s="98"/>
      <c r="AB599" s="98"/>
      <c r="AC599" s="98"/>
      <c r="AD599" s="98"/>
      <c r="AE599" s="98"/>
      <c r="AF599" s="98"/>
      <c r="AG599" s="98"/>
    </row>
    <row r="600" ht="24" customHeight="1">
      <c r="A600" s="98"/>
    </row>
    <row r="601" ht="24" customHeight="1">
      <c r="AG601" s="104">
        <f>AG589+1</f>
        <v>51</v>
      </c>
    </row>
    <row r="602" spans="1:33" ht="24" customHeight="1" thickBot="1">
      <c r="A602" s="100" t="s">
        <v>141</v>
      </c>
      <c r="B602" s="100"/>
      <c r="C602" s="100"/>
      <c r="D602" s="100"/>
      <c r="E602" s="100"/>
      <c r="F602" s="101" t="s">
        <v>142</v>
      </c>
      <c r="G602" s="100"/>
      <c r="H602" s="100"/>
      <c r="I602" s="100"/>
      <c r="J602" s="100"/>
      <c r="K602" s="100"/>
      <c r="L602" s="100"/>
      <c r="M602" s="100"/>
      <c r="N602" s="100" t="s">
        <v>16</v>
      </c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 t="s">
        <v>16</v>
      </c>
      <c r="AF602" s="100"/>
      <c r="AG602" s="100"/>
    </row>
    <row r="603" spans="5:33" ht="24" customHeight="1">
      <c r="E603" s="186">
        <f>Pelit!A59</f>
      </c>
      <c r="F603" s="186"/>
      <c r="G603" s="186"/>
      <c r="H603" s="186"/>
      <c r="I603" s="186"/>
      <c r="J603" s="186"/>
      <c r="K603" s="186"/>
      <c r="L603" s="186"/>
      <c r="N603" s="187"/>
      <c r="O603" s="188"/>
      <c r="P603" s="188"/>
      <c r="Q603" s="189"/>
      <c r="V603" s="186">
        <f>Pelit!F59</f>
      </c>
      <c r="W603" s="186"/>
      <c r="X603" s="186"/>
      <c r="Y603" s="186"/>
      <c r="Z603" s="186"/>
      <c r="AA603" s="186"/>
      <c r="AB603" s="186"/>
      <c r="AC603" s="186"/>
      <c r="AE603" s="187"/>
      <c r="AF603" s="188"/>
      <c r="AG603" s="189"/>
    </row>
    <row r="604" spans="1:33" ht="24" customHeight="1" thickBot="1">
      <c r="A604" s="185" t="s">
        <v>145</v>
      </c>
      <c r="B604" s="185"/>
      <c r="C604" s="185"/>
      <c r="D604" s="185"/>
      <c r="E604" s="186"/>
      <c r="F604" s="186"/>
      <c r="G604" s="186"/>
      <c r="H604" s="186"/>
      <c r="I604" s="186"/>
      <c r="J604" s="186"/>
      <c r="K604" s="186"/>
      <c r="L604" s="186"/>
      <c r="N604" s="190"/>
      <c r="O604" s="191"/>
      <c r="P604" s="191"/>
      <c r="Q604" s="192"/>
      <c r="R604" s="185" t="s">
        <v>146</v>
      </c>
      <c r="S604" s="185"/>
      <c r="T604" s="185"/>
      <c r="U604" s="185"/>
      <c r="V604" s="186"/>
      <c r="W604" s="186"/>
      <c r="X604" s="186"/>
      <c r="Y604" s="186"/>
      <c r="Z604" s="186"/>
      <c r="AA604" s="186"/>
      <c r="AB604" s="186"/>
      <c r="AC604" s="186"/>
      <c r="AD604" s="98"/>
      <c r="AE604" s="190"/>
      <c r="AF604" s="191"/>
      <c r="AG604" s="192"/>
    </row>
    <row r="605" ht="24" customHeight="1" thickBot="1"/>
    <row r="606" spans="1:33" ht="24" customHeight="1" thickBot="1">
      <c r="A606" s="184" t="s">
        <v>117</v>
      </c>
      <c r="B606" s="184"/>
      <c r="C606" s="184"/>
      <c r="D606" s="184" t="s">
        <v>118</v>
      </c>
      <c r="E606" s="184"/>
      <c r="F606" s="184"/>
      <c r="G606" s="184" t="s">
        <v>119</v>
      </c>
      <c r="H606" s="184"/>
      <c r="I606" s="184"/>
      <c r="J606" s="184" t="s">
        <v>120</v>
      </c>
      <c r="K606" s="184"/>
      <c r="L606" s="184"/>
      <c r="M606" s="184" t="s">
        <v>121</v>
      </c>
      <c r="N606" s="184"/>
      <c r="O606" s="184"/>
      <c r="P606" s="184" t="s">
        <v>122</v>
      </c>
      <c r="Q606" s="184"/>
      <c r="R606" s="184"/>
      <c r="S606" s="184" t="s">
        <v>123</v>
      </c>
      <c r="T606" s="184"/>
      <c r="U606" s="184"/>
      <c r="V606" s="184" t="s">
        <v>124</v>
      </c>
      <c r="W606" s="184"/>
      <c r="X606" s="184"/>
      <c r="Y606" s="184" t="s">
        <v>125</v>
      </c>
      <c r="Z606" s="184"/>
      <c r="AA606" s="184"/>
      <c r="AB606" s="184" t="s">
        <v>126</v>
      </c>
      <c r="AC606" s="184"/>
      <c r="AD606" s="184"/>
      <c r="AE606" s="184" t="s">
        <v>127</v>
      </c>
      <c r="AF606" s="184"/>
      <c r="AG606" s="184"/>
    </row>
    <row r="607" spans="1:33" ht="24" customHeight="1">
      <c r="A607" s="182"/>
      <c r="B607" s="175" t="s">
        <v>18</v>
      </c>
      <c r="C607" s="177"/>
      <c r="D607" s="173"/>
      <c r="E607" s="180" t="s">
        <v>18</v>
      </c>
      <c r="F607" s="177"/>
      <c r="G607" s="173"/>
      <c r="H607" s="175" t="s">
        <v>18</v>
      </c>
      <c r="I607" s="177"/>
      <c r="J607" s="173"/>
      <c r="K607" s="175" t="s">
        <v>18</v>
      </c>
      <c r="L607" s="177"/>
      <c r="M607" s="173"/>
      <c r="N607" s="175" t="s">
        <v>18</v>
      </c>
      <c r="O607" s="177"/>
      <c r="P607" s="182"/>
      <c r="Q607" s="175" t="s">
        <v>18</v>
      </c>
      <c r="R607" s="177"/>
      <c r="S607" s="173"/>
      <c r="T607" s="180" t="s">
        <v>18</v>
      </c>
      <c r="U607" s="177"/>
      <c r="V607" s="173"/>
      <c r="W607" s="175" t="s">
        <v>18</v>
      </c>
      <c r="X607" s="177"/>
      <c r="Y607" s="173"/>
      <c r="Z607" s="175" t="s">
        <v>18</v>
      </c>
      <c r="AA607" s="177"/>
      <c r="AB607" s="173"/>
      <c r="AC607" s="175" t="s">
        <v>18</v>
      </c>
      <c r="AD607" s="177"/>
      <c r="AE607" s="173"/>
      <c r="AF607" s="175" t="s">
        <v>18</v>
      </c>
      <c r="AG607" s="177"/>
    </row>
    <row r="608" spans="1:33" ht="24" customHeight="1" thickBot="1">
      <c r="A608" s="183"/>
      <c r="B608" s="176"/>
      <c r="C608" s="178"/>
      <c r="D608" s="174"/>
      <c r="E608" s="181"/>
      <c r="F608" s="178"/>
      <c r="G608" s="174"/>
      <c r="H608" s="176"/>
      <c r="I608" s="178"/>
      <c r="J608" s="174"/>
      <c r="K608" s="176"/>
      <c r="L608" s="178"/>
      <c r="M608" s="174"/>
      <c r="N608" s="176"/>
      <c r="O608" s="178"/>
      <c r="P608" s="183"/>
      <c r="Q608" s="176"/>
      <c r="R608" s="178"/>
      <c r="S608" s="174"/>
      <c r="T608" s="181"/>
      <c r="U608" s="178"/>
      <c r="V608" s="174"/>
      <c r="W608" s="176"/>
      <c r="X608" s="178"/>
      <c r="Y608" s="174"/>
      <c r="Z608" s="176"/>
      <c r="AA608" s="178"/>
      <c r="AB608" s="174"/>
      <c r="AC608" s="176"/>
      <c r="AD608" s="178"/>
      <c r="AE608" s="174"/>
      <c r="AF608" s="176"/>
      <c r="AG608" s="178"/>
    </row>
    <row r="609" spans="1:33" ht="24" customHeight="1">
      <c r="A609" s="102"/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  <c r="Z609" s="102"/>
      <c r="AA609" s="102"/>
      <c r="AB609" s="102"/>
      <c r="AC609" s="102"/>
      <c r="AD609" s="102"/>
      <c r="AE609" s="102"/>
      <c r="AF609" s="102"/>
      <c r="AG609" s="102"/>
    </row>
    <row r="610" spans="1:33" ht="24" customHeight="1">
      <c r="A610" s="102"/>
      <c r="B610" s="102"/>
      <c r="C610" s="102"/>
      <c r="D610" s="102"/>
      <c r="E610" s="102"/>
      <c r="F610" s="102"/>
      <c r="G610" s="102"/>
      <c r="H610" s="102"/>
      <c r="I610" s="102"/>
      <c r="J610" s="102"/>
      <c r="K610" s="179" t="s">
        <v>147</v>
      </c>
      <c r="L610" s="179"/>
      <c r="M610" s="179"/>
      <c r="N610" s="179"/>
      <c r="O610" s="179"/>
      <c r="P610" s="179"/>
      <c r="Q610" s="179"/>
      <c r="R610" s="179"/>
      <c r="S610" s="102"/>
      <c r="T610" s="102"/>
      <c r="U610" s="102"/>
      <c r="V610" s="102"/>
      <c r="W610" s="102"/>
      <c r="X610" s="102"/>
      <c r="Y610" s="102"/>
      <c r="Z610" s="102"/>
      <c r="AA610" s="102"/>
      <c r="AB610" s="102"/>
      <c r="AC610" s="102"/>
      <c r="AD610" s="102"/>
      <c r="AE610" s="102"/>
      <c r="AF610" s="102"/>
      <c r="AG610" s="102"/>
    </row>
    <row r="611" spans="1:33" ht="24" customHeight="1">
      <c r="A611" s="98"/>
      <c r="B611" s="102"/>
      <c r="C611" s="102"/>
      <c r="D611" s="102"/>
      <c r="E611" s="102"/>
      <c r="F611" s="102"/>
      <c r="G611" s="102"/>
      <c r="H611" s="102"/>
      <c r="I611" s="102"/>
      <c r="J611" s="105" t="s">
        <v>143</v>
      </c>
      <c r="K611" s="179"/>
      <c r="L611" s="179"/>
      <c r="M611" s="179"/>
      <c r="N611" s="179"/>
      <c r="O611" s="179"/>
      <c r="P611" s="179"/>
      <c r="Q611" s="179"/>
      <c r="R611" s="179"/>
      <c r="S611" s="102"/>
      <c r="T611" s="102"/>
      <c r="U611" s="102"/>
      <c r="V611" s="102"/>
      <c r="W611" s="102"/>
      <c r="X611" s="102"/>
      <c r="Y611" s="102"/>
      <c r="Z611" s="102"/>
      <c r="AA611" s="102"/>
      <c r="AB611" s="102"/>
      <c r="AC611" s="102"/>
      <c r="AD611" s="102"/>
      <c r="AE611" s="102"/>
      <c r="AF611" s="102"/>
      <c r="AG611" s="102"/>
    </row>
    <row r="612" spans="1:33" ht="24" customHeight="1">
      <c r="A612" s="103"/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</row>
    <row r="613" spans="1:33" ht="24" customHeight="1">
      <c r="A613" s="102"/>
      <c r="B613" s="102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  <c r="T613" s="102"/>
      <c r="U613" s="102"/>
      <c r="V613" s="102"/>
      <c r="W613" s="102"/>
      <c r="X613" s="102"/>
      <c r="Y613" s="102"/>
      <c r="Z613" s="102"/>
      <c r="AA613" s="102"/>
      <c r="AB613" s="102"/>
      <c r="AC613" s="102"/>
      <c r="AD613" s="102"/>
      <c r="AE613" s="102"/>
      <c r="AF613" s="102"/>
      <c r="AG613" s="104">
        <f>AG601+1</f>
        <v>52</v>
      </c>
    </row>
    <row r="614" spans="1:33" ht="24" customHeight="1" thickBot="1">
      <c r="A614" s="100" t="s">
        <v>141</v>
      </c>
      <c r="B614" s="100"/>
      <c r="C614" s="100"/>
      <c r="D614" s="100"/>
      <c r="E614" s="100"/>
      <c r="F614" s="101" t="s">
        <v>142</v>
      </c>
      <c r="G614" s="100"/>
      <c r="H614" s="100"/>
      <c r="I614" s="100"/>
      <c r="J614" s="100"/>
      <c r="K614" s="100"/>
      <c r="L614" s="100"/>
      <c r="M614" s="100"/>
      <c r="N614" s="100" t="s">
        <v>16</v>
      </c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 t="s">
        <v>16</v>
      </c>
      <c r="AF614" s="100"/>
      <c r="AG614" s="100"/>
    </row>
    <row r="615" spans="5:33" ht="24" customHeight="1">
      <c r="E615" s="186">
        <f>Pelit!A60</f>
      </c>
      <c r="F615" s="186"/>
      <c r="G615" s="186"/>
      <c r="H615" s="186"/>
      <c r="I615" s="186"/>
      <c r="J615" s="186"/>
      <c r="K615" s="186"/>
      <c r="L615" s="186"/>
      <c r="N615" s="187"/>
      <c r="O615" s="188"/>
      <c r="P615" s="188"/>
      <c r="Q615" s="189"/>
      <c r="V615" s="186">
        <f>Pelit!F60</f>
      </c>
      <c r="W615" s="186"/>
      <c r="X615" s="186"/>
      <c r="Y615" s="186"/>
      <c r="Z615" s="186"/>
      <c r="AA615" s="186"/>
      <c r="AB615" s="186"/>
      <c r="AC615" s="186"/>
      <c r="AE615" s="187"/>
      <c r="AF615" s="188"/>
      <c r="AG615" s="189"/>
    </row>
    <row r="616" spans="1:33" ht="24" customHeight="1" thickBot="1">
      <c r="A616" s="185" t="s">
        <v>145</v>
      </c>
      <c r="B616" s="185"/>
      <c r="C616" s="185"/>
      <c r="D616" s="185"/>
      <c r="E616" s="186"/>
      <c r="F616" s="186"/>
      <c r="G616" s="186"/>
      <c r="H616" s="186"/>
      <c r="I616" s="186"/>
      <c r="J616" s="186"/>
      <c r="K616" s="186"/>
      <c r="L616" s="186"/>
      <c r="N616" s="190"/>
      <c r="O616" s="191"/>
      <c r="P616" s="191"/>
      <c r="Q616" s="192"/>
      <c r="R616" s="185" t="s">
        <v>146</v>
      </c>
      <c r="S616" s="185"/>
      <c r="T616" s="185"/>
      <c r="U616" s="185"/>
      <c r="V616" s="186"/>
      <c r="W616" s="186"/>
      <c r="X616" s="186"/>
      <c r="Y616" s="186"/>
      <c r="Z616" s="186"/>
      <c r="AA616" s="186"/>
      <c r="AB616" s="186"/>
      <c r="AC616" s="186"/>
      <c r="AD616" s="98"/>
      <c r="AE616" s="190"/>
      <c r="AF616" s="191"/>
      <c r="AG616" s="192"/>
    </row>
    <row r="617" ht="24" customHeight="1" thickBot="1"/>
    <row r="618" spans="1:33" ht="24" customHeight="1" thickBot="1">
      <c r="A618" s="184" t="s">
        <v>117</v>
      </c>
      <c r="B618" s="184"/>
      <c r="C618" s="184"/>
      <c r="D618" s="184" t="s">
        <v>118</v>
      </c>
      <c r="E618" s="184"/>
      <c r="F618" s="184"/>
      <c r="G618" s="184" t="s">
        <v>119</v>
      </c>
      <c r="H618" s="184"/>
      <c r="I618" s="184"/>
      <c r="J618" s="184" t="s">
        <v>120</v>
      </c>
      <c r="K618" s="184"/>
      <c r="L618" s="184"/>
      <c r="M618" s="184" t="s">
        <v>121</v>
      </c>
      <c r="N618" s="184"/>
      <c r="O618" s="184"/>
      <c r="P618" s="184" t="s">
        <v>122</v>
      </c>
      <c r="Q618" s="184"/>
      <c r="R618" s="184"/>
      <c r="S618" s="184" t="s">
        <v>123</v>
      </c>
      <c r="T618" s="184"/>
      <c r="U618" s="184"/>
      <c r="V618" s="184" t="s">
        <v>124</v>
      </c>
      <c r="W618" s="184"/>
      <c r="X618" s="184"/>
      <c r="Y618" s="184" t="s">
        <v>125</v>
      </c>
      <c r="Z618" s="184"/>
      <c r="AA618" s="184"/>
      <c r="AB618" s="184" t="s">
        <v>126</v>
      </c>
      <c r="AC618" s="184"/>
      <c r="AD618" s="184"/>
      <c r="AE618" s="184" t="s">
        <v>127</v>
      </c>
      <c r="AF618" s="184"/>
      <c r="AG618" s="184"/>
    </row>
    <row r="619" spans="1:33" ht="24" customHeight="1">
      <c r="A619" s="182"/>
      <c r="B619" s="175" t="s">
        <v>18</v>
      </c>
      <c r="C619" s="177"/>
      <c r="D619" s="173"/>
      <c r="E619" s="180" t="s">
        <v>18</v>
      </c>
      <c r="F619" s="177"/>
      <c r="G619" s="173"/>
      <c r="H619" s="175" t="s">
        <v>18</v>
      </c>
      <c r="I619" s="177"/>
      <c r="J619" s="173"/>
      <c r="K619" s="175" t="s">
        <v>18</v>
      </c>
      <c r="L619" s="177"/>
      <c r="M619" s="173"/>
      <c r="N619" s="175" t="s">
        <v>18</v>
      </c>
      <c r="O619" s="177"/>
      <c r="P619" s="182"/>
      <c r="Q619" s="175" t="s">
        <v>18</v>
      </c>
      <c r="R619" s="177"/>
      <c r="S619" s="173"/>
      <c r="T619" s="180" t="s">
        <v>18</v>
      </c>
      <c r="U619" s="177"/>
      <c r="V619" s="173"/>
      <c r="W619" s="175" t="s">
        <v>18</v>
      </c>
      <c r="X619" s="177"/>
      <c r="Y619" s="173"/>
      <c r="Z619" s="175" t="s">
        <v>18</v>
      </c>
      <c r="AA619" s="177"/>
      <c r="AB619" s="173"/>
      <c r="AC619" s="175" t="s">
        <v>18</v>
      </c>
      <c r="AD619" s="177"/>
      <c r="AE619" s="173"/>
      <c r="AF619" s="175" t="s">
        <v>18</v>
      </c>
      <c r="AG619" s="177"/>
    </row>
    <row r="620" spans="1:33" ht="24" customHeight="1" thickBot="1">
      <c r="A620" s="183"/>
      <c r="B620" s="176"/>
      <c r="C620" s="178"/>
      <c r="D620" s="174"/>
      <c r="E620" s="181"/>
      <c r="F620" s="178"/>
      <c r="G620" s="174"/>
      <c r="H620" s="176"/>
      <c r="I620" s="178"/>
      <c r="J620" s="174"/>
      <c r="K620" s="176"/>
      <c r="L620" s="178"/>
      <c r="M620" s="174"/>
      <c r="N620" s="176"/>
      <c r="O620" s="178"/>
      <c r="P620" s="183"/>
      <c r="Q620" s="176"/>
      <c r="R620" s="178"/>
      <c r="S620" s="174"/>
      <c r="T620" s="181"/>
      <c r="U620" s="178"/>
      <c r="V620" s="174"/>
      <c r="W620" s="176"/>
      <c r="X620" s="178"/>
      <c r="Y620" s="174"/>
      <c r="Z620" s="176"/>
      <c r="AA620" s="178"/>
      <c r="AB620" s="174"/>
      <c r="AC620" s="176"/>
      <c r="AD620" s="178"/>
      <c r="AE620" s="174"/>
      <c r="AF620" s="176"/>
      <c r="AG620" s="178"/>
    </row>
    <row r="621" ht="24" customHeight="1"/>
    <row r="622" spans="11:18" ht="24" customHeight="1">
      <c r="K622" s="179" t="s">
        <v>147</v>
      </c>
      <c r="L622" s="179"/>
      <c r="M622" s="179"/>
      <c r="N622" s="179"/>
      <c r="O622" s="179"/>
      <c r="P622" s="179"/>
      <c r="Q622" s="179"/>
      <c r="R622" s="179"/>
    </row>
    <row r="623" spans="1:33" ht="24" customHeight="1">
      <c r="A623" s="98"/>
      <c r="B623" s="98"/>
      <c r="C623" s="98"/>
      <c r="D623" s="98"/>
      <c r="E623" s="98"/>
      <c r="F623" s="98"/>
      <c r="G623" s="98"/>
      <c r="H623" s="98"/>
      <c r="I623" s="98"/>
      <c r="J623" s="105" t="s">
        <v>143</v>
      </c>
      <c r="K623" s="179"/>
      <c r="L623" s="179"/>
      <c r="M623" s="179"/>
      <c r="N623" s="179"/>
      <c r="O623" s="179"/>
      <c r="P623" s="179"/>
      <c r="Q623" s="179"/>
      <c r="R623" s="179"/>
      <c r="S623" s="98"/>
      <c r="T623" s="98"/>
      <c r="U623" s="98"/>
      <c r="V623" s="98"/>
      <c r="W623" s="98"/>
      <c r="X623" s="98"/>
      <c r="Y623" s="98"/>
      <c r="Z623" s="98"/>
      <c r="AA623" s="98"/>
      <c r="AB623" s="98"/>
      <c r="AC623" s="98"/>
      <c r="AD623" s="98"/>
      <c r="AE623" s="98"/>
      <c r="AF623" s="98"/>
      <c r="AG623" s="98"/>
    </row>
    <row r="624" ht="24" customHeight="1">
      <c r="A624" s="98"/>
    </row>
    <row r="625" ht="24" customHeight="1">
      <c r="AG625" s="104">
        <f>AG613+1</f>
        <v>53</v>
      </c>
    </row>
    <row r="626" spans="1:33" ht="24" customHeight="1" thickBot="1">
      <c r="A626" s="100" t="s">
        <v>141</v>
      </c>
      <c r="B626" s="100"/>
      <c r="C626" s="100"/>
      <c r="D626" s="100"/>
      <c r="E626" s="100"/>
      <c r="F626" s="101" t="s">
        <v>142</v>
      </c>
      <c r="G626" s="100"/>
      <c r="H626" s="100"/>
      <c r="I626" s="100"/>
      <c r="J626" s="100"/>
      <c r="K626" s="100"/>
      <c r="L626" s="100"/>
      <c r="M626" s="100"/>
      <c r="N626" s="100" t="s">
        <v>16</v>
      </c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 t="s">
        <v>16</v>
      </c>
      <c r="AF626" s="100"/>
      <c r="AG626" s="100"/>
    </row>
    <row r="627" spans="5:33" ht="24" customHeight="1">
      <c r="E627" s="186">
        <f>Pelit!A61</f>
      </c>
      <c r="F627" s="186"/>
      <c r="G627" s="186"/>
      <c r="H627" s="186"/>
      <c r="I627" s="186"/>
      <c r="J627" s="186"/>
      <c r="K627" s="186"/>
      <c r="L627" s="186"/>
      <c r="N627" s="187"/>
      <c r="O627" s="188"/>
      <c r="P627" s="188"/>
      <c r="Q627" s="189"/>
      <c r="V627" s="186">
        <f>Pelit!F61</f>
      </c>
      <c r="W627" s="186"/>
      <c r="X627" s="186"/>
      <c r="Y627" s="186"/>
      <c r="Z627" s="186"/>
      <c r="AA627" s="186"/>
      <c r="AB627" s="186"/>
      <c r="AC627" s="186"/>
      <c r="AE627" s="187"/>
      <c r="AF627" s="188"/>
      <c r="AG627" s="189"/>
    </row>
    <row r="628" spans="1:33" ht="24" customHeight="1" thickBot="1">
      <c r="A628" s="185" t="s">
        <v>145</v>
      </c>
      <c r="B628" s="185"/>
      <c r="C628" s="185"/>
      <c r="D628" s="185"/>
      <c r="E628" s="186"/>
      <c r="F628" s="186"/>
      <c r="G628" s="186"/>
      <c r="H628" s="186"/>
      <c r="I628" s="186"/>
      <c r="J628" s="186"/>
      <c r="K628" s="186"/>
      <c r="L628" s="186"/>
      <c r="N628" s="190"/>
      <c r="O628" s="191"/>
      <c r="P628" s="191"/>
      <c r="Q628" s="192"/>
      <c r="R628" s="185" t="s">
        <v>146</v>
      </c>
      <c r="S628" s="185"/>
      <c r="T628" s="185"/>
      <c r="U628" s="185"/>
      <c r="V628" s="186"/>
      <c r="W628" s="186"/>
      <c r="X628" s="186"/>
      <c r="Y628" s="186"/>
      <c r="Z628" s="186"/>
      <c r="AA628" s="186"/>
      <c r="AB628" s="186"/>
      <c r="AC628" s="186"/>
      <c r="AD628" s="98"/>
      <c r="AE628" s="190"/>
      <c r="AF628" s="191"/>
      <c r="AG628" s="192"/>
    </row>
    <row r="629" ht="24" customHeight="1" thickBot="1"/>
    <row r="630" spans="1:33" ht="24" customHeight="1" thickBot="1">
      <c r="A630" s="184" t="s">
        <v>117</v>
      </c>
      <c r="B630" s="184"/>
      <c r="C630" s="184"/>
      <c r="D630" s="184" t="s">
        <v>118</v>
      </c>
      <c r="E630" s="184"/>
      <c r="F630" s="184"/>
      <c r="G630" s="184" t="s">
        <v>119</v>
      </c>
      <c r="H630" s="184"/>
      <c r="I630" s="184"/>
      <c r="J630" s="184" t="s">
        <v>120</v>
      </c>
      <c r="K630" s="184"/>
      <c r="L630" s="184"/>
      <c r="M630" s="184" t="s">
        <v>121</v>
      </c>
      <c r="N630" s="184"/>
      <c r="O630" s="184"/>
      <c r="P630" s="184" t="s">
        <v>122</v>
      </c>
      <c r="Q630" s="184"/>
      <c r="R630" s="184"/>
      <c r="S630" s="184" t="s">
        <v>123</v>
      </c>
      <c r="T630" s="184"/>
      <c r="U630" s="184"/>
      <c r="V630" s="184" t="s">
        <v>124</v>
      </c>
      <c r="W630" s="184"/>
      <c r="X630" s="184"/>
      <c r="Y630" s="184" t="s">
        <v>125</v>
      </c>
      <c r="Z630" s="184"/>
      <c r="AA630" s="184"/>
      <c r="AB630" s="184" t="s">
        <v>126</v>
      </c>
      <c r="AC630" s="184"/>
      <c r="AD630" s="184"/>
      <c r="AE630" s="184" t="s">
        <v>127</v>
      </c>
      <c r="AF630" s="184"/>
      <c r="AG630" s="184"/>
    </row>
    <row r="631" spans="1:33" ht="24" customHeight="1">
      <c r="A631" s="182"/>
      <c r="B631" s="175" t="s">
        <v>18</v>
      </c>
      <c r="C631" s="177"/>
      <c r="D631" s="173"/>
      <c r="E631" s="180" t="s">
        <v>18</v>
      </c>
      <c r="F631" s="177"/>
      <c r="G631" s="173"/>
      <c r="H631" s="175" t="s">
        <v>18</v>
      </c>
      <c r="I631" s="177"/>
      <c r="J631" s="173"/>
      <c r="K631" s="175" t="s">
        <v>18</v>
      </c>
      <c r="L631" s="177"/>
      <c r="M631" s="173"/>
      <c r="N631" s="175" t="s">
        <v>18</v>
      </c>
      <c r="O631" s="177"/>
      <c r="P631" s="182"/>
      <c r="Q631" s="175" t="s">
        <v>18</v>
      </c>
      <c r="R631" s="177"/>
      <c r="S631" s="173"/>
      <c r="T631" s="180" t="s">
        <v>18</v>
      </c>
      <c r="U631" s="177"/>
      <c r="V631" s="173"/>
      <c r="W631" s="175" t="s">
        <v>18</v>
      </c>
      <c r="X631" s="177"/>
      <c r="Y631" s="173"/>
      <c r="Z631" s="175" t="s">
        <v>18</v>
      </c>
      <c r="AA631" s="177"/>
      <c r="AB631" s="173"/>
      <c r="AC631" s="175" t="s">
        <v>18</v>
      </c>
      <c r="AD631" s="177"/>
      <c r="AE631" s="173"/>
      <c r="AF631" s="175" t="s">
        <v>18</v>
      </c>
      <c r="AG631" s="177"/>
    </row>
    <row r="632" spans="1:33" ht="24" customHeight="1" thickBot="1">
      <c r="A632" s="183"/>
      <c r="B632" s="176"/>
      <c r="C632" s="178"/>
      <c r="D632" s="174"/>
      <c r="E632" s="181"/>
      <c r="F632" s="178"/>
      <c r="G632" s="174"/>
      <c r="H632" s="176"/>
      <c r="I632" s="178"/>
      <c r="J632" s="174"/>
      <c r="K632" s="176"/>
      <c r="L632" s="178"/>
      <c r="M632" s="174"/>
      <c r="N632" s="176"/>
      <c r="O632" s="178"/>
      <c r="P632" s="183"/>
      <c r="Q632" s="176"/>
      <c r="R632" s="178"/>
      <c r="S632" s="174"/>
      <c r="T632" s="181"/>
      <c r="U632" s="178"/>
      <c r="V632" s="174"/>
      <c r="W632" s="176"/>
      <c r="X632" s="178"/>
      <c r="Y632" s="174"/>
      <c r="Z632" s="176"/>
      <c r="AA632" s="178"/>
      <c r="AB632" s="174"/>
      <c r="AC632" s="176"/>
      <c r="AD632" s="178"/>
      <c r="AE632" s="174"/>
      <c r="AF632" s="176"/>
      <c r="AG632" s="178"/>
    </row>
    <row r="633" spans="1:33" ht="24" customHeight="1">
      <c r="A633" s="102"/>
      <c r="B633" s="102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  <c r="T633" s="102"/>
      <c r="U633" s="102"/>
      <c r="V633" s="102"/>
      <c r="W633" s="102"/>
      <c r="X633" s="102"/>
      <c r="Y633" s="102"/>
      <c r="Z633" s="102"/>
      <c r="AA633" s="102"/>
      <c r="AB633" s="102"/>
      <c r="AC633" s="102"/>
      <c r="AD633" s="102"/>
      <c r="AE633" s="102"/>
      <c r="AF633" s="102"/>
      <c r="AG633" s="102"/>
    </row>
    <row r="634" spans="1:33" ht="24" customHeight="1">
      <c r="A634" s="102"/>
      <c r="B634" s="102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  <c r="T634" s="102"/>
      <c r="U634" s="102"/>
      <c r="V634" s="102"/>
      <c r="W634" s="102"/>
      <c r="X634" s="102"/>
      <c r="Y634" s="102"/>
      <c r="Z634" s="102"/>
      <c r="AA634" s="102"/>
      <c r="AB634" s="102"/>
      <c r="AC634" s="102"/>
      <c r="AD634" s="102"/>
      <c r="AE634" s="102"/>
      <c r="AF634" s="102"/>
      <c r="AG634" s="102"/>
    </row>
    <row r="635" spans="1:33" ht="24" customHeight="1">
      <c r="A635" s="98"/>
      <c r="B635" s="102"/>
      <c r="C635" s="102"/>
      <c r="D635" s="102"/>
      <c r="E635" s="102"/>
      <c r="F635" s="102"/>
      <c r="G635" s="102"/>
      <c r="H635" s="102"/>
      <c r="I635" s="102"/>
      <c r="J635" s="105" t="s">
        <v>143</v>
      </c>
      <c r="K635" s="99" t="s">
        <v>144</v>
      </c>
      <c r="L635" s="102"/>
      <c r="M635" s="102"/>
      <c r="N635" s="102"/>
      <c r="O635" s="102"/>
      <c r="P635" s="102"/>
      <c r="Q635" s="102"/>
      <c r="R635" s="102"/>
      <c r="S635" s="102"/>
      <c r="T635" s="102"/>
      <c r="U635" s="102"/>
      <c r="V635" s="102"/>
      <c r="W635" s="102"/>
      <c r="X635" s="102"/>
      <c r="Y635" s="102"/>
      <c r="Z635" s="102"/>
      <c r="AA635" s="102"/>
      <c r="AB635" s="102"/>
      <c r="AC635" s="102"/>
      <c r="AD635" s="102"/>
      <c r="AE635" s="102"/>
      <c r="AF635" s="102"/>
      <c r="AG635" s="102"/>
    </row>
    <row r="636" spans="1:33" ht="24" customHeight="1">
      <c r="A636" s="10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</row>
    <row r="637" spans="1:33" ht="24" customHeight="1">
      <c r="A637" s="102"/>
      <c r="B637" s="102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  <c r="Z637" s="102"/>
      <c r="AA637" s="102"/>
      <c r="AB637" s="102"/>
      <c r="AC637" s="102"/>
      <c r="AD637" s="102"/>
      <c r="AE637" s="102"/>
      <c r="AF637" s="102"/>
      <c r="AG637" s="104">
        <f>AG625+1</f>
        <v>54</v>
      </c>
    </row>
    <row r="638" spans="1:33" ht="24" customHeight="1" thickBot="1">
      <c r="A638" s="100" t="s">
        <v>141</v>
      </c>
      <c r="B638" s="100"/>
      <c r="C638" s="100"/>
      <c r="D638" s="100"/>
      <c r="E638" s="100"/>
      <c r="F638" s="101" t="s">
        <v>142</v>
      </c>
      <c r="G638" s="100"/>
      <c r="H638" s="100"/>
      <c r="I638" s="100"/>
      <c r="J638" s="100"/>
      <c r="K638" s="100"/>
      <c r="L638" s="100"/>
      <c r="M638" s="100"/>
      <c r="N638" s="100" t="s">
        <v>16</v>
      </c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 t="s">
        <v>16</v>
      </c>
      <c r="AF638" s="100"/>
      <c r="AG638" s="100"/>
    </row>
    <row r="639" spans="5:33" ht="24" customHeight="1">
      <c r="E639" s="186">
        <f>Pelit!A62</f>
      </c>
      <c r="F639" s="186"/>
      <c r="G639" s="186"/>
      <c r="H639" s="186"/>
      <c r="I639" s="186"/>
      <c r="J639" s="186"/>
      <c r="K639" s="186"/>
      <c r="L639" s="186"/>
      <c r="N639" s="187"/>
      <c r="O639" s="188"/>
      <c r="P639" s="188"/>
      <c r="Q639" s="189"/>
      <c r="V639" s="186">
        <f>Pelit!F62</f>
      </c>
      <c r="W639" s="186"/>
      <c r="X639" s="186"/>
      <c r="Y639" s="186"/>
      <c r="Z639" s="186"/>
      <c r="AA639" s="186"/>
      <c r="AB639" s="186"/>
      <c r="AC639" s="186"/>
      <c r="AE639" s="187"/>
      <c r="AF639" s="188"/>
      <c r="AG639" s="189"/>
    </row>
    <row r="640" spans="1:33" ht="24" customHeight="1" thickBot="1">
      <c r="A640" s="185" t="s">
        <v>145</v>
      </c>
      <c r="B640" s="185"/>
      <c r="C640" s="185"/>
      <c r="D640" s="185"/>
      <c r="E640" s="186"/>
      <c r="F640" s="186"/>
      <c r="G640" s="186"/>
      <c r="H640" s="186"/>
      <c r="I640" s="186"/>
      <c r="J640" s="186"/>
      <c r="K640" s="186"/>
      <c r="L640" s="186"/>
      <c r="N640" s="190"/>
      <c r="O640" s="191"/>
      <c r="P640" s="191"/>
      <c r="Q640" s="192"/>
      <c r="R640" s="185" t="s">
        <v>146</v>
      </c>
      <c r="S640" s="185"/>
      <c r="T640" s="185"/>
      <c r="U640" s="185"/>
      <c r="V640" s="186"/>
      <c r="W640" s="186"/>
      <c r="X640" s="186"/>
      <c r="Y640" s="186"/>
      <c r="Z640" s="186"/>
      <c r="AA640" s="186"/>
      <c r="AB640" s="186"/>
      <c r="AC640" s="186"/>
      <c r="AD640" s="98"/>
      <c r="AE640" s="190"/>
      <c r="AF640" s="191"/>
      <c r="AG640" s="192"/>
    </row>
    <row r="641" ht="24" customHeight="1" thickBot="1"/>
    <row r="642" spans="1:33" ht="24" customHeight="1" thickBot="1">
      <c r="A642" s="184" t="s">
        <v>117</v>
      </c>
      <c r="B642" s="184"/>
      <c r="C642" s="184"/>
      <c r="D642" s="184" t="s">
        <v>118</v>
      </c>
      <c r="E642" s="184"/>
      <c r="F642" s="184"/>
      <c r="G642" s="184" t="s">
        <v>119</v>
      </c>
      <c r="H642" s="184"/>
      <c r="I642" s="184"/>
      <c r="J642" s="184" t="s">
        <v>120</v>
      </c>
      <c r="K642" s="184"/>
      <c r="L642" s="184"/>
      <c r="M642" s="184" t="s">
        <v>121</v>
      </c>
      <c r="N642" s="184"/>
      <c r="O642" s="184"/>
      <c r="P642" s="184" t="s">
        <v>122</v>
      </c>
      <c r="Q642" s="184"/>
      <c r="R642" s="184"/>
      <c r="S642" s="184" t="s">
        <v>123</v>
      </c>
      <c r="T642" s="184"/>
      <c r="U642" s="184"/>
      <c r="V642" s="184" t="s">
        <v>124</v>
      </c>
      <c r="W642" s="184"/>
      <c r="X642" s="184"/>
      <c r="Y642" s="184" t="s">
        <v>125</v>
      </c>
      <c r="Z642" s="184"/>
      <c r="AA642" s="184"/>
      <c r="AB642" s="184" t="s">
        <v>126</v>
      </c>
      <c r="AC642" s="184"/>
      <c r="AD642" s="184"/>
      <c r="AE642" s="184" t="s">
        <v>127</v>
      </c>
      <c r="AF642" s="184"/>
      <c r="AG642" s="184"/>
    </row>
    <row r="643" spans="1:33" ht="24" customHeight="1">
      <c r="A643" s="182"/>
      <c r="B643" s="175" t="s">
        <v>18</v>
      </c>
      <c r="C643" s="177"/>
      <c r="D643" s="173"/>
      <c r="E643" s="180" t="s">
        <v>18</v>
      </c>
      <c r="F643" s="177"/>
      <c r="G643" s="173"/>
      <c r="H643" s="175" t="s">
        <v>18</v>
      </c>
      <c r="I643" s="177"/>
      <c r="J643" s="173"/>
      <c r="K643" s="175" t="s">
        <v>18</v>
      </c>
      <c r="L643" s="177"/>
      <c r="M643" s="173"/>
      <c r="N643" s="175" t="s">
        <v>18</v>
      </c>
      <c r="O643" s="177"/>
      <c r="P643" s="182"/>
      <c r="Q643" s="175" t="s">
        <v>18</v>
      </c>
      <c r="R643" s="177"/>
      <c r="S643" s="173"/>
      <c r="T643" s="180" t="s">
        <v>18</v>
      </c>
      <c r="U643" s="177"/>
      <c r="V643" s="173"/>
      <c r="W643" s="175" t="s">
        <v>18</v>
      </c>
      <c r="X643" s="177"/>
      <c r="Y643" s="173"/>
      <c r="Z643" s="175" t="s">
        <v>18</v>
      </c>
      <c r="AA643" s="177"/>
      <c r="AB643" s="173"/>
      <c r="AC643" s="175" t="s">
        <v>18</v>
      </c>
      <c r="AD643" s="177"/>
      <c r="AE643" s="173"/>
      <c r="AF643" s="175" t="s">
        <v>18</v>
      </c>
      <c r="AG643" s="177"/>
    </row>
    <row r="644" spans="1:33" ht="24" customHeight="1" thickBot="1">
      <c r="A644" s="183"/>
      <c r="B644" s="176"/>
      <c r="C644" s="178"/>
      <c r="D644" s="174"/>
      <c r="E644" s="181"/>
      <c r="F644" s="178"/>
      <c r="G644" s="174"/>
      <c r="H644" s="176"/>
      <c r="I644" s="178"/>
      <c r="J644" s="174"/>
      <c r="K644" s="176"/>
      <c r="L644" s="178"/>
      <c r="M644" s="174"/>
      <c r="N644" s="176"/>
      <c r="O644" s="178"/>
      <c r="P644" s="183"/>
      <c r="Q644" s="176"/>
      <c r="R644" s="178"/>
      <c r="S644" s="174"/>
      <c r="T644" s="181"/>
      <c r="U644" s="178"/>
      <c r="V644" s="174"/>
      <c r="W644" s="176"/>
      <c r="X644" s="178"/>
      <c r="Y644" s="174"/>
      <c r="Z644" s="176"/>
      <c r="AA644" s="178"/>
      <c r="AB644" s="174"/>
      <c r="AC644" s="176"/>
      <c r="AD644" s="178"/>
      <c r="AE644" s="174"/>
      <c r="AF644" s="176"/>
      <c r="AG644" s="178"/>
    </row>
    <row r="645" ht="24" customHeight="1"/>
    <row r="646" spans="11:18" ht="24" customHeight="1">
      <c r="K646" s="179" t="s">
        <v>147</v>
      </c>
      <c r="L646" s="179"/>
      <c r="M646" s="179"/>
      <c r="N646" s="179"/>
      <c r="O646" s="179"/>
      <c r="P646" s="179"/>
      <c r="Q646" s="179"/>
      <c r="R646" s="179"/>
    </row>
    <row r="647" spans="1:33" ht="24" customHeight="1">
      <c r="A647" s="98"/>
      <c r="B647" s="98"/>
      <c r="C647" s="98"/>
      <c r="D647" s="98"/>
      <c r="E647" s="98"/>
      <c r="F647" s="98"/>
      <c r="G647" s="98"/>
      <c r="H647" s="98"/>
      <c r="I647" s="98"/>
      <c r="J647" s="105" t="s">
        <v>143</v>
      </c>
      <c r="K647" s="179"/>
      <c r="L647" s="179"/>
      <c r="M647" s="179"/>
      <c r="N647" s="179"/>
      <c r="O647" s="179"/>
      <c r="P647" s="179"/>
      <c r="Q647" s="179"/>
      <c r="R647" s="179"/>
      <c r="S647" s="98"/>
      <c r="T647" s="98"/>
      <c r="U647" s="98"/>
      <c r="V647" s="98"/>
      <c r="W647" s="98"/>
      <c r="X647" s="98"/>
      <c r="Y647" s="98"/>
      <c r="Z647" s="98"/>
      <c r="AA647" s="98"/>
      <c r="AB647" s="98"/>
      <c r="AC647" s="98"/>
      <c r="AD647" s="98"/>
      <c r="AE647" s="98"/>
      <c r="AF647" s="98"/>
      <c r="AG647" s="98"/>
    </row>
    <row r="648" ht="24" customHeight="1">
      <c r="A648" s="98"/>
    </row>
    <row r="649" ht="24" customHeight="1">
      <c r="AG649" s="104">
        <f>AG637+1</f>
        <v>55</v>
      </c>
    </row>
    <row r="650" spans="1:33" ht="24" customHeight="1" thickBot="1">
      <c r="A650" s="100" t="s">
        <v>141</v>
      </c>
      <c r="B650" s="100"/>
      <c r="C650" s="100"/>
      <c r="D650" s="100"/>
      <c r="E650" s="100"/>
      <c r="F650" s="101" t="s">
        <v>142</v>
      </c>
      <c r="G650" s="100"/>
      <c r="H650" s="100"/>
      <c r="I650" s="100"/>
      <c r="J650" s="100"/>
      <c r="K650" s="100"/>
      <c r="L650" s="100"/>
      <c r="M650" s="100"/>
      <c r="N650" s="100" t="s">
        <v>16</v>
      </c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 t="s">
        <v>16</v>
      </c>
      <c r="AF650" s="100"/>
      <c r="AG650" s="100"/>
    </row>
    <row r="651" spans="5:33" ht="24" customHeight="1">
      <c r="E651" s="186">
        <f>Pelit!A63</f>
      </c>
      <c r="F651" s="186"/>
      <c r="G651" s="186"/>
      <c r="H651" s="186"/>
      <c r="I651" s="186"/>
      <c r="J651" s="186"/>
      <c r="K651" s="186"/>
      <c r="L651" s="186"/>
      <c r="N651" s="187"/>
      <c r="O651" s="188"/>
      <c r="P651" s="188"/>
      <c r="Q651" s="189"/>
      <c r="V651" s="186">
        <f>Pelit!F63</f>
      </c>
      <c r="W651" s="186"/>
      <c r="X651" s="186"/>
      <c r="Y651" s="186"/>
      <c r="Z651" s="186"/>
      <c r="AA651" s="186"/>
      <c r="AB651" s="186"/>
      <c r="AC651" s="186"/>
      <c r="AE651" s="187"/>
      <c r="AF651" s="188"/>
      <c r="AG651" s="189"/>
    </row>
    <row r="652" spans="1:33" ht="24" customHeight="1" thickBot="1">
      <c r="A652" s="185" t="s">
        <v>145</v>
      </c>
      <c r="B652" s="185"/>
      <c r="C652" s="185"/>
      <c r="D652" s="185"/>
      <c r="E652" s="186"/>
      <c r="F652" s="186"/>
      <c r="G652" s="186"/>
      <c r="H652" s="186"/>
      <c r="I652" s="186"/>
      <c r="J652" s="186"/>
      <c r="K652" s="186"/>
      <c r="L652" s="186"/>
      <c r="N652" s="190"/>
      <c r="O652" s="191"/>
      <c r="P652" s="191"/>
      <c r="Q652" s="192"/>
      <c r="R652" s="185" t="s">
        <v>146</v>
      </c>
      <c r="S652" s="185"/>
      <c r="T652" s="185"/>
      <c r="U652" s="185"/>
      <c r="V652" s="186"/>
      <c r="W652" s="186"/>
      <c r="X652" s="186"/>
      <c r="Y652" s="186"/>
      <c r="Z652" s="186"/>
      <c r="AA652" s="186"/>
      <c r="AB652" s="186"/>
      <c r="AC652" s="186"/>
      <c r="AD652" s="98"/>
      <c r="AE652" s="190"/>
      <c r="AF652" s="191"/>
      <c r="AG652" s="192"/>
    </row>
    <row r="653" ht="24" customHeight="1" thickBot="1"/>
    <row r="654" spans="1:33" ht="24" customHeight="1" thickBot="1">
      <c r="A654" s="184" t="s">
        <v>117</v>
      </c>
      <c r="B654" s="184"/>
      <c r="C654" s="184"/>
      <c r="D654" s="184" t="s">
        <v>118</v>
      </c>
      <c r="E654" s="184"/>
      <c r="F654" s="184"/>
      <c r="G654" s="184" t="s">
        <v>119</v>
      </c>
      <c r="H654" s="184"/>
      <c r="I654" s="184"/>
      <c r="J654" s="184" t="s">
        <v>120</v>
      </c>
      <c r="K654" s="184"/>
      <c r="L654" s="184"/>
      <c r="M654" s="184" t="s">
        <v>121</v>
      </c>
      <c r="N654" s="184"/>
      <c r="O654" s="184"/>
      <c r="P654" s="184" t="s">
        <v>122</v>
      </c>
      <c r="Q654" s="184"/>
      <c r="R654" s="184"/>
      <c r="S654" s="184" t="s">
        <v>123</v>
      </c>
      <c r="T654" s="184"/>
      <c r="U654" s="184"/>
      <c r="V654" s="184" t="s">
        <v>124</v>
      </c>
      <c r="W654" s="184"/>
      <c r="X654" s="184"/>
      <c r="Y654" s="184" t="s">
        <v>125</v>
      </c>
      <c r="Z654" s="184"/>
      <c r="AA654" s="184"/>
      <c r="AB654" s="184" t="s">
        <v>126</v>
      </c>
      <c r="AC654" s="184"/>
      <c r="AD654" s="184"/>
      <c r="AE654" s="184" t="s">
        <v>127</v>
      </c>
      <c r="AF654" s="184"/>
      <c r="AG654" s="184"/>
    </row>
    <row r="655" spans="1:33" ht="24" customHeight="1">
      <c r="A655" s="182"/>
      <c r="B655" s="175" t="s">
        <v>18</v>
      </c>
      <c r="C655" s="177"/>
      <c r="D655" s="173"/>
      <c r="E655" s="180" t="s">
        <v>18</v>
      </c>
      <c r="F655" s="177"/>
      <c r="G655" s="173"/>
      <c r="H655" s="175" t="s">
        <v>18</v>
      </c>
      <c r="I655" s="177"/>
      <c r="J655" s="173"/>
      <c r="K655" s="175" t="s">
        <v>18</v>
      </c>
      <c r="L655" s="177"/>
      <c r="M655" s="173"/>
      <c r="N655" s="175" t="s">
        <v>18</v>
      </c>
      <c r="O655" s="177"/>
      <c r="P655" s="182"/>
      <c r="Q655" s="175" t="s">
        <v>18</v>
      </c>
      <c r="R655" s="177"/>
      <c r="S655" s="173"/>
      <c r="T655" s="180" t="s">
        <v>18</v>
      </c>
      <c r="U655" s="177"/>
      <c r="V655" s="173"/>
      <c r="W655" s="175" t="s">
        <v>18</v>
      </c>
      <c r="X655" s="177"/>
      <c r="Y655" s="173"/>
      <c r="Z655" s="175" t="s">
        <v>18</v>
      </c>
      <c r="AA655" s="177"/>
      <c r="AB655" s="173"/>
      <c r="AC655" s="175" t="s">
        <v>18</v>
      </c>
      <c r="AD655" s="177"/>
      <c r="AE655" s="173"/>
      <c r="AF655" s="175" t="s">
        <v>18</v>
      </c>
      <c r="AG655" s="177"/>
    </row>
    <row r="656" spans="1:33" ht="24" customHeight="1" thickBot="1">
      <c r="A656" s="183"/>
      <c r="B656" s="176"/>
      <c r="C656" s="178"/>
      <c r="D656" s="174"/>
      <c r="E656" s="181"/>
      <c r="F656" s="178"/>
      <c r="G656" s="174"/>
      <c r="H656" s="176"/>
      <c r="I656" s="178"/>
      <c r="J656" s="174"/>
      <c r="K656" s="176"/>
      <c r="L656" s="178"/>
      <c r="M656" s="174"/>
      <c r="N656" s="176"/>
      <c r="O656" s="178"/>
      <c r="P656" s="183"/>
      <c r="Q656" s="176"/>
      <c r="R656" s="178"/>
      <c r="S656" s="174"/>
      <c r="T656" s="181"/>
      <c r="U656" s="178"/>
      <c r="V656" s="174"/>
      <c r="W656" s="176"/>
      <c r="X656" s="178"/>
      <c r="Y656" s="174"/>
      <c r="Z656" s="176"/>
      <c r="AA656" s="178"/>
      <c r="AB656" s="174"/>
      <c r="AC656" s="176"/>
      <c r="AD656" s="178"/>
      <c r="AE656" s="174"/>
      <c r="AF656" s="176"/>
      <c r="AG656" s="178"/>
    </row>
    <row r="657" spans="1:33" ht="24" customHeight="1">
      <c r="A657" s="102"/>
      <c r="B657" s="102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  <c r="T657" s="102"/>
      <c r="U657" s="102"/>
      <c r="V657" s="102"/>
      <c r="W657" s="102"/>
      <c r="X657" s="102"/>
      <c r="Y657" s="102"/>
      <c r="Z657" s="102"/>
      <c r="AA657" s="102"/>
      <c r="AB657" s="102"/>
      <c r="AC657" s="102"/>
      <c r="AD657" s="102"/>
      <c r="AE657" s="102"/>
      <c r="AF657" s="102"/>
      <c r="AG657" s="102"/>
    </row>
    <row r="658" spans="1:33" ht="24" customHeight="1">
      <c r="A658" s="102"/>
      <c r="B658" s="102"/>
      <c r="C658" s="102"/>
      <c r="D658" s="102"/>
      <c r="E658" s="102"/>
      <c r="F658" s="102"/>
      <c r="G658" s="102"/>
      <c r="H658" s="102"/>
      <c r="I658" s="102"/>
      <c r="J658" s="102"/>
      <c r="K658" s="179" t="s">
        <v>147</v>
      </c>
      <c r="L658" s="179"/>
      <c r="M658" s="179"/>
      <c r="N658" s="179"/>
      <c r="O658" s="179"/>
      <c r="P658" s="179"/>
      <c r="Q658" s="179"/>
      <c r="R658" s="179"/>
      <c r="S658" s="102"/>
      <c r="T658" s="102"/>
      <c r="U658" s="102"/>
      <c r="V658" s="102"/>
      <c r="W658" s="102"/>
      <c r="X658" s="102"/>
      <c r="Y658" s="102"/>
      <c r="Z658" s="102"/>
      <c r="AA658" s="102"/>
      <c r="AB658" s="102"/>
      <c r="AC658" s="102"/>
      <c r="AD658" s="102"/>
      <c r="AE658" s="102"/>
      <c r="AF658" s="102"/>
      <c r="AG658" s="102"/>
    </row>
    <row r="659" spans="1:33" ht="24" customHeight="1">
      <c r="A659" s="98"/>
      <c r="B659" s="102"/>
      <c r="C659" s="102"/>
      <c r="D659" s="102"/>
      <c r="E659" s="102"/>
      <c r="F659" s="102"/>
      <c r="G659" s="102"/>
      <c r="H659" s="102"/>
      <c r="I659" s="102"/>
      <c r="J659" s="105" t="s">
        <v>143</v>
      </c>
      <c r="K659" s="179"/>
      <c r="L659" s="179"/>
      <c r="M659" s="179"/>
      <c r="N659" s="179"/>
      <c r="O659" s="179"/>
      <c r="P659" s="179"/>
      <c r="Q659" s="179"/>
      <c r="R659" s="179"/>
      <c r="S659" s="102"/>
      <c r="T659" s="102"/>
      <c r="U659" s="102"/>
      <c r="V659" s="102"/>
      <c r="W659" s="102"/>
      <c r="X659" s="102"/>
      <c r="Y659" s="102"/>
      <c r="Z659" s="102"/>
      <c r="AA659" s="102"/>
      <c r="AB659" s="102"/>
      <c r="AC659" s="102"/>
      <c r="AD659" s="102"/>
      <c r="AE659" s="102"/>
      <c r="AF659" s="102"/>
      <c r="AG659" s="102"/>
    </row>
    <row r="660" spans="1:33" ht="24" customHeight="1">
      <c r="A660" s="103"/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</row>
    <row r="661" spans="1:33" ht="24" customHeight="1">
      <c r="A661" s="102"/>
      <c r="B661" s="102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  <c r="T661" s="102"/>
      <c r="U661" s="102"/>
      <c r="V661" s="102"/>
      <c r="W661" s="102"/>
      <c r="X661" s="102"/>
      <c r="Y661" s="102"/>
      <c r="Z661" s="102"/>
      <c r="AA661" s="102"/>
      <c r="AB661" s="102"/>
      <c r="AC661" s="102"/>
      <c r="AD661" s="102"/>
      <c r="AE661" s="102"/>
      <c r="AF661" s="102"/>
      <c r="AG661" s="104">
        <f>AG649+1</f>
        <v>56</v>
      </c>
    </row>
    <row r="662" spans="1:33" ht="24" customHeight="1" thickBot="1">
      <c r="A662" s="100" t="s">
        <v>141</v>
      </c>
      <c r="B662" s="100"/>
      <c r="C662" s="100"/>
      <c r="D662" s="100"/>
      <c r="E662" s="100"/>
      <c r="F662" s="101" t="s">
        <v>142</v>
      </c>
      <c r="G662" s="100"/>
      <c r="H662" s="100"/>
      <c r="I662" s="100"/>
      <c r="J662" s="100"/>
      <c r="K662" s="100"/>
      <c r="L662" s="100"/>
      <c r="M662" s="100"/>
      <c r="N662" s="100" t="s">
        <v>16</v>
      </c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 t="s">
        <v>16</v>
      </c>
      <c r="AF662" s="100"/>
      <c r="AG662" s="100"/>
    </row>
    <row r="663" spans="5:33" ht="24" customHeight="1">
      <c r="E663" s="186">
        <f>Pelit!A64</f>
      </c>
      <c r="F663" s="186"/>
      <c r="G663" s="186"/>
      <c r="H663" s="186"/>
      <c r="I663" s="186"/>
      <c r="J663" s="186"/>
      <c r="K663" s="186"/>
      <c r="L663" s="186"/>
      <c r="N663" s="187"/>
      <c r="O663" s="188"/>
      <c r="P663" s="188"/>
      <c r="Q663" s="189"/>
      <c r="V663" s="186">
        <f>Pelit!F64</f>
      </c>
      <c r="W663" s="186"/>
      <c r="X663" s="186"/>
      <c r="Y663" s="186"/>
      <c r="Z663" s="186"/>
      <c r="AA663" s="186"/>
      <c r="AB663" s="186"/>
      <c r="AC663" s="186"/>
      <c r="AE663" s="187"/>
      <c r="AF663" s="188"/>
      <c r="AG663" s="189"/>
    </row>
    <row r="664" spans="1:33" ht="24" customHeight="1" thickBot="1">
      <c r="A664" s="185" t="s">
        <v>145</v>
      </c>
      <c r="B664" s="185"/>
      <c r="C664" s="185"/>
      <c r="D664" s="185"/>
      <c r="E664" s="186"/>
      <c r="F664" s="186"/>
      <c r="G664" s="186"/>
      <c r="H664" s="186"/>
      <c r="I664" s="186"/>
      <c r="J664" s="186"/>
      <c r="K664" s="186"/>
      <c r="L664" s="186"/>
      <c r="N664" s="190"/>
      <c r="O664" s="191"/>
      <c r="P664" s="191"/>
      <c r="Q664" s="192"/>
      <c r="R664" s="185" t="s">
        <v>146</v>
      </c>
      <c r="S664" s="185"/>
      <c r="T664" s="185"/>
      <c r="U664" s="185"/>
      <c r="V664" s="186"/>
      <c r="W664" s="186"/>
      <c r="X664" s="186"/>
      <c r="Y664" s="186"/>
      <c r="Z664" s="186"/>
      <c r="AA664" s="186"/>
      <c r="AB664" s="186"/>
      <c r="AC664" s="186"/>
      <c r="AD664" s="98"/>
      <c r="AE664" s="190"/>
      <c r="AF664" s="191"/>
      <c r="AG664" s="192"/>
    </row>
    <row r="665" ht="24" customHeight="1" thickBot="1"/>
    <row r="666" spans="1:33" ht="24" customHeight="1" thickBot="1">
      <c r="A666" s="184" t="s">
        <v>117</v>
      </c>
      <c r="B666" s="184"/>
      <c r="C666" s="184"/>
      <c r="D666" s="184" t="s">
        <v>118</v>
      </c>
      <c r="E666" s="184"/>
      <c r="F666" s="184"/>
      <c r="G666" s="184" t="s">
        <v>119</v>
      </c>
      <c r="H666" s="184"/>
      <c r="I666" s="184"/>
      <c r="J666" s="184" t="s">
        <v>120</v>
      </c>
      <c r="K666" s="184"/>
      <c r="L666" s="184"/>
      <c r="M666" s="184" t="s">
        <v>121</v>
      </c>
      <c r="N666" s="184"/>
      <c r="O666" s="184"/>
      <c r="P666" s="184" t="s">
        <v>122</v>
      </c>
      <c r="Q666" s="184"/>
      <c r="R666" s="184"/>
      <c r="S666" s="184" t="s">
        <v>123</v>
      </c>
      <c r="T666" s="184"/>
      <c r="U666" s="184"/>
      <c r="V666" s="184" t="s">
        <v>124</v>
      </c>
      <c r="W666" s="184"/>
      <c r="X666" s="184"/>
      <c r="Y666" s="184" t="s">
        <v>125</v>
      </c>
      <c r="Z666" s="184"/>
      <c r="AA666" s="184"/>
      <c r="AB666" s="184" t="s">
        <v>126</v>
      </c>
      <c r="AC666" s="184"/>
      <c r="AD666" s="184"/>
      <c r="AE666" s="184" t="s">
        <v>127</v>
      </c>
      <c r="AF666" s="184"/>
      <c r="AG666" s="184"/>
    </row>
    <row r="667" spans="1:33" ht="24" customHeight="1">
      <c r="A667" s="182"/>
      <c r="B667" s="175" t="s">
        <v>18</v>
      </c>
      <c r="C667" s="177"/>
      <c r="D667" s="173"/>
      <c r="E667" s="180" t="s">
        <v>18</v>
      </c>
      <c r="F667" s="177"/>
      <c r="G667" s="173"/>
      <c r="H667" s="175" t="s">
        <v>18</v>
      </c>
      <c r="I667" s="177"/>
      <c r="J667" s="173"/>
      <c r="K667" s="175" t="s">
        <v>18</v>
      </c>
      <c r="L667" s="177"/>
      <c r="M667" s="173"/>
      <c r="N667" s="175" t="s">
        <v>18</v>
      </c>
      <c r="O667" s="177"/>
      <c r="P667" s="182"/>
      <c r="Q667" s="175" t="s">
        <v>18</v>
      </c>
      <c r="R667" s="177"/>
      <c r="S667" s="173"/>
      <c r="T667" s="180" t="s">
        <v>18</v>
      </c>
      <c r="U667" s="177"/>
      <c r="V667" s="173"/>
      <c r="W667" s="175" t="s">
        <v>18</v>
      </c>
      <c r="X667" s="177"/>
      <c r="Y667" s="173"/>
      <c r="Z667" s="175" t="s">
        <v>18</v>
      </c>
      <c r="AA667" s="177"/>
      <c r="AB667" s="173"/>
      <c r="AC667" s="175" t="s">
        <v>18</v>
      </c>
      <c r="AD667" s="177"/>
      <c r="AE667" s="173"/>
      <c r="AF667" s="175" t="s">
        <v>18</v>
      </c>
      <c r="AG667" s="177"/>
    </row>
    <row r="668" spans="1:33" ht="24" customHeight="1" thickBot="1">
      <c r="A668" s="183"/>
      <c r="B668" s="176"/>
      <c r="C668" s="178"/>
      <c r="D668" s="174"/>
      <c r="E668" s="181"/>
      <c r="F668" s="178"/>
      <c r="G668" s="174"/>
      <c r="H668" s="176"/>
      <c r="I668" s="178"/>
      <c r="J668" s="174"/>
      <c r="K668" s="176"/>
      <c r="L668" s="178"/>
      <c r="M668" s="174"/>
      <c r="N668" s="176"/>
      <c r="O668" s="178"/>
      <c r="P668" s="183"/>
      <c r="Q668" s="176"/>
      <c r="R668" s="178"/>
      <c r="S668" s="174"/>
      <c r="T668" s="181"/>
      <c r="U668" s="178"/>
      <c r="V668" s="174"/>
      <c r="W668" s="176"/>
      <c r="X668" s="178"/>
      <c r="Y668" s="174"/>
      <c r="Z668" s="176"/>
      <c r="AA668" s="178"/>
      <c r="AB668" s="174"/>
      <c r="AC668" s="176"/>
      <c r="AD668" s="178"/>
      <c r="AE668" s="174"/>
      <c r="AF668" s="176"/>
      <c r="AG668" s="178"/>
    </row>
    <row r="669" ht="24" customHeight="1"/>
    <row r="670" spans="11:18" ht="24" customHeight="1">
      <c r="K670" s="179" t="s">
        <v>147</v>
      </c>
      <c r="L670" s="179"/>
      <c r="M670" s="179"/>
      <c r="N670" s="179"/>
      <c r="O670" s="179"/>
      <c r="P670" s="179"/>
      <c r="Q670" s="179"/>
      <c r="R670" s="179"/>
    </row>
    <row r="671" spans="1:33" ht="24" customHeight="1">
      <c r="A671" s="98"/>
      <c r="B671" s="98"/>
      <c r="C671" s="98"/>
      <c r="D671" s="98"/>
      <c r="E671" s="98"/>
      <c r="F671" s="98"/>
      <c r="G671" s="98"/>
      <c r="H671" s="98"/>
      <c r="I671" s="98"/>
      <c r="J671" s="105" t="s">
        <v>143</v>
      </c>
      <c r="K671" s="179"/>
      <c r="L671" s="179"/>
      <c r="M671" s="179"/>
      <c r="N671" s="179"/>
      <c r="O671" s="179"/>
      <c r="P671" s="179"/>
      <c r="Q671" s="179"/>
      <c r="R671" s="179"/>
      <c r="S671" s="98"/>
      <c r="T671" s="98"/>
      <c r="U671" s="98"/>
      <c r="V671" s="98"/>
      <c r="W671" s="98"/>
      <c r="X671" s="98"/>
      <c r="Y671" s="98"/>
      <c r="Z671" s="98"/>
      <c r="AA671" s="98"/>
      <c r="AB671" s="98"/>
      <c r="AC671" s="98"/>
      <c r="AD671" s="98"/>
      <c r="AE671" s="98"/>
      <c r="AF671" s="98"/>
      <c r="AG671" s="98"/>
    </row>
    <row r="672" ht="24" customHeight="1">
      <c r="A672" s="98"/>
    </row>
    <row r="673" spans="1:33" ht="24" customHeight="1">
      <c r="A673" s="11"/>
      <c r="AG673" s="104">
        <f>AG661+1</f>
        <v>57</v>
      </c>
    </row>
    <row r="674" spans="1:33" ht="24" customHeight="1" thickBot="1">
      <c r="A674" s="100" t="s">
        <v>141</v>
      </c>
      <c r="B674" s="100"/>
      <c r="C674" s="100"/>
      <c r="D674" s="100"/>
      <c r="E674" s="100"/>
      <c r="F674" s="101" t="s">
        <v>142</v>
      </c>
      <c r="G674" s="100"/>
      <c r="H674" s="100"/>
      <c r="I674" s="100"/>
      <c r="J674" s="100"/>
      <c r="K674" s="100"/>
      <c r="L674" s="100"/>
      <c r="M674" s="100"/>
      <c r="N674" s="100" t="s">
        <v>16</v>
      </c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 t="s">
        <v>16</v>
      </c>
      <c r="AF674" s="100"/>
      <c r="AG674" s="100"/>
    </row>
    <row r="675" spans="5:33" ht="24" customHeight="1">
      <c r="E675" s="186">
        <f>Pelit!A65</f>
      </c>
      <c r="F675" s="186"/>
      <c r="G675" s="186"/>
      <c r="H675" s="186"/>
      <c r="I675" s="186"/>
      <c r="J675" s="186"/>
      <c r="K675" s="186"/>
      <c r="L675" s="186"/>
      <c r="N675" s="187"/>
      <c r="O675" s="188"/>
      <c r="P675" s="188"/>
      <c r="Q675" s="189"/>
      <c r="V675" s="186">
        <f>Pelit!F65</f>
      </c>
      <c r="W675" s="186"/>
      <c r="X675" s="186"/>
      <c r="Y675" s="186"/>
      <c r="Z675" s="186"/>
      <c r="AA675" s="186"/>
      <c r="AB675" s="186"/>
      <c r="AC675" s="186"/>
      <c r="AE675" s="187"/>
      <c r="AF675" s="188"/>
      <c r="AG675" s="189"/>
    </row>
    <row r="676" spans="1:33" ht="24" customHeight="1" thickBot="1">
      <c r="A676" s="185" t="s">
        <v>145</v>
      </c>
      <c r="B676" s="185"/>
      <c r="C676" s="185"/>
      <c r="D676" s="185"/>
      <c r="E676" s="186"/>
      <c r="F676" s="186"/>
      <c r="G676" s="186"/>
      <c r="H676" s="186"/>
      <c r="I676" s="186"/>
      <c r="J676" s="186"/>
      <c r="K676" s="186"/>
      <c r="L676" s="186"/>
      <c r="N676" s="190"/>
      <c r="O676" s="191"/>
      <c r="P676" s="191"/>
      <c r="Q676" s="192"/>
      <c r="R676" s="185" t="s">
        <v>146</v>
      </c>
      <c r="S676" s="185"/>
      <c r="T676" s="185"/>
      <c r="U676" s="185"/>
      <c r="V676" s="186"/>
      <c r="W676" s="186"/>
      <c r="X676" s="186"/>
      <c r="Y676" s="186"/>
      <c r="Z676" s="186"/>
      <c r="AA676" s="186"/>
      <c r="AB676" s="186"/>
      <c r="AC676" s="186"/>
      <c r="AD676" s="98"/>
      <c r="AE676" s="190"/>
      <c r="AF676" s="191"/>
      <c r="AG676" s="192"/>
    </row>
    <row r="677" ht="24" customHeight="1" thickBot="1"/>
    <row r="678" spans="1:33" ht="24" customHeight="1" thickBot="1">
      <c r="A678" s="184" t="s">
        <v>117</v>
      </c>
      <c r="B678" s="184"/>
      <c r="C678" s="184"/>
      <c r="D678" s="184" t="s">
        <v>118</v>
      </c>
      <c r="E678" s="184"/>
      <c r="F678" s="184"/>
      <c r="G678" s="184" t="s">
        <v>119</v>
      </c>
      <c r="H678" s="184"/>
      <c r="I678" s="184"/>
      <c r="J678" s="184" t="s">
        <v>120</v>
      </c>
      <c r="K678" s="184"/>
      <c r="L678" s="184"/>
      <c r="M678" s="184" t="s">
        <v>121</v>
      </c>
      <c r="N678" s="184"/>
      <c r="O678" s="184"/>
      <c r="P678" s="184" t="s">
        <v>122</v>
      </c>
      <c r="Q678" s="184"/>
      <c r="R678" s="184"/>
      <c r="S678" s="184" t="s">
        <v>123</v>
      </c>
      <c r="T678" s="184"/>
      <c r="U678" s="184"/>
      <c r="V678" s="184" t="s">
        <v>124</v>
      </c>
      <c r="W678" s="184"/>
      <c r="X678" s="184"/>
      <c r="Y678" s="184" t="s">
        <v>125</v>
      </c>
      <c r="Z678" s="184"/>
      <c r="AA678" s="184"/>
      <c r="AB678" s="184" t="s">
        <v>126</v>
      </c>
      <c r="AC678" s="184"/>
      <c r="AD678" s="184"/>
      <c r="AE678" s="184" t="s">
        <v>127</v>
      </c>
      <c r="AF678" s="184"/>
      <c r="AG678" s="184"/>
    </row>
    <row r="679" spans="1:33" ht="24" customHeight="1">
      <c r="A679" s="182"/>
      <c r="B679" s="175" t="s">
        <v>18</v>
      </c>
      <c r="C679" s="177"/>
      <c r="D679" s="173"/>
      <c r="E679" s="180" t="s">
        <v>18</v>
      </c>
      <c r="F679" s="177"/>
      <c r="G679" s="173"/>
      <c r="H679" s="175" t="s">
        <v>18</v>
      </c>
      <c r="I679" s="177"/>
      <c r="J679" s="173"/>
      <c r="K679" s="175" t="s">
        <v>18</v>
      </c>
      <c r="L679" s="177"/>
      <c r="M679" s="173"/>
      <c r="N679" s="175" t="s">
        <v>18</v>
      </c>
      <c r="O679" s="177"/>
      <c r="P679" s="182"/>
      <c r="Q679" s="175" t="s">
        <v>18</v>
      </c>
      <c r="R679" s="177"/>
      <c r="S679" s="173"/>
      <c r="T679" s="180" t="s">
        <v>18</v>
      </c>
      <c r="U679" s="177"/>
      <c r="V679" s="173"/>
      <c r="W679" s="175" t="s">
        <v>18</v>
      </c>
      <c r="X679" s="177"/>
      <c r="Y679" s="173"/>
      <c r="Z679" s="175" t="s">
        <v>18</v>
      </c>
      <c r="AA679" s="177"/>
      <c r="AB679" s="173"/>
      <c r="AC679" s="175" t="s">
        <v>18</v>
      </c>
      <c r="AD679" s="177"/>
      <c r="AE679" s="173"/>
      <c r="AF679" s="175" t="s">
        <v>18</v>
      </c>
      <c r="AG679" s="177"/>
    </row>
    <row r="680" spans="1:33" ht="24" customHeight="1" thickBot="1">
      <c r="A680" s="183"/>
      <c r="B680" s="176"/>
      <c r="C680" s="178"/>
      <c r="D680" s="174"/>
      <c r="E680" s="181"/>
      <c r="F680" s="178"/>
      <c r="G680" s="174"/>
      <c r="H680" s="176"/>
      <c r="I680" s="178"/>
      <c r="J680" s="174"/>
      <c r="K680" s="176"/>
      <c r="L680" s="178"/>
      <c r="M680" s="174"/>
      <c r="N680" s="176"/>
      <c r="O680" s="178"/>
      <c r="P680" s="183"/>
      <c r="Q680" s="176"/>
      <c r="R680" s="178"/>
      <c r="S680" s="174"/>
      <c r="T680" s="181"/>
      <c r="U680" s="178"/>
      <c r="V680" s="174"/>
      <c r="W680" s="176"/>
      <c r="X680" s="178"/>
      <c r="Y680" s="174"/>
      <c r="Z680" s="176"/>
      <c r="AA680" s="178"/>
      <c r="AB680" s="174"/>
      <c r="AC680" s="176"/>
      <c r="AD680" s="178"/>
      <c r="AE680" s="174"/>
      <c r="AF680" s="176"/>
      <c r="AG680" s="178"/>
    </row>
    <row r="681" spans="1:33" ht="24" customHeight="1">
      <c r="A681" s="102"/>
      <c r="B681" s="102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  <c r="T681" s="102"/>
      <c r="U681" s="102"/>
      <c r="V681" s="102"/>
      <c r="W681" s="102"/>
      <c r="X681" s="102"/>
      <c r="Y681" s="102"/>
      <c r="Z681" s="102"/>
      <c r="AA681" s="102"/>
      <c r="AB681" s="102"/>
      <c r="AC681" s="102"/>
      <c r="AD681" s="102"/>
      <c r="AE681" s="102"/>
      <c r="AF681" s="102"/>
      <c r="AG681" s="102"/>
    </row>
    <row r="682" spans="1:33" ht="24" customHeight="1">
      <c r="A682" s="102"/>
      <c r="B682" s="102"/>
      <c r="C682" s="102"/>
      <c r="D682" s="102"/>
      <c r="E682" s="102"/>
      <c r="F682" s="102"/>
      <c r="G682" s="102"/>
      <c r="H682" s="102"/>
      <c r="I682" s="102"/>
      <c r="J682" s="102"/>
      <c r="K682" s="179" t="s">
        <v>147</v>
      </c>
      <c r="L682" s="179"/>
      <c r="M682" s="179"/>
      <c r="N682" s="179"/>
      <c r="O682" s="179"/>
      <c r="P682" s="179"/>
      <c r="Q682" s="179"/>
      <c r="R682" s="179"/>
      <c r="S682" s="102"/>
      <c r="T682" s="102"/>
      <c r="U682" s="102"/>
      <c r="V682" s="102"/>
      <c r="W682" s="102"/>
      <c r="X682" s="102"/>
      <c r="Y682" s="102"/>
      <c r="Z682" s="102"/>
      <c r="AA682" s="102"/>
      <c r="AB682" s="102"/>
      <c r="AC682" s="102"/>
      <c r="AD682" s="102"/>
      <c r="AE682" s="102"/>
      <c r="AF682" s="102"/>
      <c r="AG682" s="102"/>
    </row>
    <row r="683" spans="1:33" ht="24" customHeight="1">
      <c r="A683" s="98"/>
      <c r="B683" s="102"/>
      <c r="C683" s="102"/>
      <c r="D683" s="102"/>
      <c r="E683" s="102"/>
      <c r="F683" s="102"/>
      <c r="G683" s="102"/>
      <c r="H683" s="102"/>
      <c r="I683" s="102"/>
      <c r="J683" s="105" t="s">
        <v>143</v>
      </c>
      <c r="K683" s="179"/>
      <c r="L683" s="179"/>
      <c r="M683" s="179"/>
      <c r="N683" s="179"/>
      <c r="O683" s="179"/>
      <c r="P683" s="179"/>
      <c r="Q683" s="179"/>
      <c r="R683" s="179"/>
      <c r="S683" s="102"/>
      <c r="T683" s="102"/>
      <c r="U683" s="102"/>
      <c r="V683" s="102"/>
      <c r="W683" s="102"/>
      <c r="X683" s="102"/>
      <c r="Y683" s="102"/>
      <c r="Z683" s="102"/>
      <c r="AA683" s="102"/>
      <c r="AB683" s="102"/>
      <c r="AC683" s="102"/>
      <c r="AD683" s="102"/>
      <c r="AE683" s="102"/>
      <c r="AF683" s="102"/>
      <c r="AG683" s="102"/>
    </row>
    <row r="684" spans="1:33" ht="24" customHeight="1">
      <c r="A684" s="103"/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</row>
    <row r="685" spans="1:33" ht="24" customHeight="1">
      <c r="A685" s="102"/>
      <c r="B685" s="102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  <c r="T685" s="102"/>
      <c r="U685" s="102"/>
      <c r="V685" s="102"/>
      <c r="W685" s="102"/>
      <c r="X685" s="102"/>
      <c r="Y685" s="102"/>
      <c r="Z685" s="102"/>
      <c r="AA685" s="102"/>
      <c r="AB685" s="102"/>
      <c r="AC685" s="102"/>
      <c r="AD685" s="102"/>
      <c r="AE685" s="102"/>
      <c r="AF685" s="102"/>
      <c r="AG685" s="104">
        <f>AG673+1</f>
        <v>58</v>
      </c>
    </row>
    <row r="686" spans="1:33" ht="24" customHeight="1" thickBot="1">
      <c r="A686" s="100" t="s">
        <v>141</v>
      </c>
      <c r="B686" s="100"/>
      <c r="C686" s="100"/>
      <c r="D686" s="100"/>
      <c r="E686" s="100"/>
      <c r="F686" s="101" t="s">
        <v>142</v>
      </c>
      <c r="G686" s="100"/>
      <c r="H686" s="100"/>
      <c r="I686" s="100"/>
      <c r="J686" s="100"/>
      <c r="K686" s="100"/>
      <c r="L686" s="100"/>
      <c r="M686" s="100"/>
      <c r="N686" s="100" t="s">
        <v>16</v>
      </c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 t="s">
        <v>16</v>
      </c>
      <c r="AF686" s="100"/>
      <c r="AG686" s="100"/>
    </row>
    <row r="687" spans="5:33" ht="24" customHeight="1">
      <c r="E687" s="186">
        <f>Pelit!A66</f>
      </c>
      <c r="F687" s="186"/>
      <c r="G687" s="186"/>
      <c r="H687" s="186"/>
      <c r="I687" s="186"/>
      <c r="J687" s="186"/>
      <c r="K687" s="186"/>
      <c r="L687" s="186"/>
      <c r="N687" s="187"/>
      <c r="O687" s="188"/>
      <c r="P687" s="188"/>
      <c r="Q687" s="189"/>
      <c r="V687" s="186">
        <f>Pelit!F66</f>
      </c>
      <c r="W687" s="186"/>
      <c r="X687" s="186"/>
      <c r="Y687" s="186"/>
      <c r="Z687" s="186"/>
      <c r="AA687" s="186"/>
      <c r="AB687" s="186"/>
      <c r="AC687" s="186"/>
      <c r="AE687" s="187"/>
      <c r="AF687" s="188"/>
      <c r="AG687" s="189"/>
    </row>
    <row r="688" spans="1:33" ht="24" customHeight="1" thickBot="1">
      <c r="A688" s="185" t="s">
        <v>145</v>
      </c>
      <c r="B688" s="185"/>
      <c r="C688" s="185"/>
      <c r="D688" s="185"/>
      <c r="E688" s="186"/>
      <c r="F688" s="186"/>
      <c r="G688" s="186"/>
      <c r="H688" s="186"/>
      <c r="I688" s="186"/>
      <c r="J688" s="186"/>
      <c r="K688" s="186"/>
      <c r="L688" s="186"/>
      <c r="N688" s="190"/>
      <c r="O688" s="191"/>
      <c r="P688" s="191"/>
      <c r="Q688" s="192"/>
      <c r="R688" s="185" t="s">
        <v>146</v>
      </c>
      <c r="S688" s="185"/>
      <c r="T688" s="185"/>
      <c r="U688" s="185"/>
      <c r="V688" s="186"/>
      <c r="W688" s="186"/>
      <c r="X688" s="186"/>
      <c r="Y688" s="186"/>
      <c r="Z688" s="186"/>
      <c r="AA688" s="186"/>
      <c r="AB688" s="186"/>
      <c r="AC688" s="186"/>
      <c r="AD688" s="98"/>
      <c r="AE688" s="190"/>
      <c r="AF688" s="191"/>
      <c r="AG688" s="192"/>
    </row>
    <row r="689" ht="24" customHeight="1" thickBot="1"/>
    <row r="690" spans="1:33" ht="24" customHeight="1" thickBot="1">
      <c r="A690" s="184" t="s">
        <v>117</v>
      </c>
      <c r="B690" s="184"/>
      <c r="C690" s="184"/>
      <c r="D690" s="184" t="s">
        <v>118</v>
      </c>
      <c r="E690" s="184"/>
      <c r="F690" s="184"/>
      <c r="G690" s="184" t="s">
        <v>119</v>
      </c>
      <c r="H690" s="184"/>
      <c r="I690" s="184"/>
      <c r="J690" s="184" t="s">
        <v>120</v>
      </c>
      <c r="K690" s="184"/>
      <c r="L690" s="184"/>
      <c r="M690" s="184" t="s">
        <v>121</v>
      </c>
      <c r="N690" s="184"/>
      <c r="O690" s="184"/>
      <c r="P690" s="184" t="s">
        <v>122</v>
      </c>
      <c r="Q690" s="184"/>
      <c r="R690" s="184"/>
      <c r="S690" s="184" t="s">
        <v>123</v>
      </c>
      <c r="T690" s="184"/>
      <c r="U690" s="184"/>
      <c r="V690" s="184" t="s">
        <v>124</v>
      </c>
      <c r="W690" s="184"/>
      <c r="X690" s="184"/>
      <c r="Y690" s="184" t="s">
        <v>125</v>
      </c>
      <c r="Z690" s="184"/>
      <c r="AA690" s="184"/>
      <c r="AB690" s="184" t="s">
        <v>126</v>
      </c>
      <c r="AC690" s="184"/>
      <c r="AD690" s="184"/>
      <c r="AE690" s="184" t="s">
        <v>127</v>
      </c>
      <c r="AF690" s="184"/>
      <c r="AG690" s="184"/>
    </row>
    <row r="691" spans="1:33" ht="24" customHeight="1">
      <c r="A691" s="182"/>
      <c r="B691" s="175" t="s">
        <v>18</v>
      </c>
      <c r="C691" s="177"/>
      <c r="D691" s="173"/>
      <c r="E691" s="180" t="s">
        <v>18</v>
      </c>
      <c r="F691" s="177"/>
      <c r="G691" s="173"/>
      <c r="H691" s="175" t="s">
        <v>18</v>
      </c>
      <c r="I691" s="177"/>
      <c r="J691" s="173"/>
      <c r="K691" s="175" t="s">
        <v>18</v>
      </c>
      <c r="L691" s="177"/>
      <c r="M691" s="173"/>
      <c r="N691" s="175" t="s">
        <v>18</v>
      </c>
      <c r="O691" s="177"/>
      <c r="P691" s="182"/>
      <c r="Q691" s="175" t="s">
        <v>18</v>
      </c>
      <c r="R691" s="177"/>
      <c r="S691" s="173"/>
      <c r="T691" s="180" t="s">
        <v>18</v>
      </c>
      <c r="U691" s="177"/>
      <c r="V691" s="173"/>
      <c r="W691" s="175" t="s">
        <v>18</v>
      </c>
      <c r="X691" s="177"/>
      <c r="Y691" s="173"/>
      <c r="Z691" s="175" t="s">
        <v>18</v>
      </c>
      <c r="AA691" s="177"/>
      <c r="AB691" s="173"/>
      <c r="AC691" s="175" t="s">
        <v>18</v>
      </c>
      <c r="AD691" s="177"/>
      <c r="AE691" s="173"/>
      <c r="AF691" s="175" t="s">
        <v>18</v>
      </c>
      <c r="AG691" s="177"/>
    </row>
    <row r="692" spans="1:33" ht="24" customHeight="1" thickBot="1">
      <c r="A692" s="183"/>
      <c r="B692" s="176"/>
      <c r="C692" s="178"/>
      <c r="D692" s="174"/>
      <c r="E692" s="181"/>
      <c r="F692" s="178"/>
      <c r="G692" s="174"/>
      <c r="H692" s="176"/>
      <c r="I692" s="178"/>
      <c r="J692" s="174"/>
      <c r="K692" s="176"/>
      <c r="L692" s="178"/>
      <c r="M692" s="174"/>
      <c r="N692" s="176"/>
      <c r="O692" s="178"/>
      <c r="P692" s="183"/>
      <c r="Q692" s="176"/>
      <c r="R692" s="178"/>
      <c r="S692" s="174"/>
      <c r="T692" s="181"/>
      <c r="U692" s="178"/>
      <c r="V692" s="174"/>
      <c r="W692" s="176"/>
      <c r="X692" s="178"/>
      <c r="Y692" s="174"/>
      <c r="Z692" s="176"/>
      <c r="AA692" s="178"/>
      <c r="AB692" s="174"/>
      <c r="AC692" s="176"/>
      <c r="AD692" s="178"/>
      <c r="AE692" s="174"/>
      <c r="AF692" s="176"/>
      <c r="AG692" s="178"/>
    </row>
    <row r="693" ht="24" customHeight="1"/>
    <row r="694" spans="11:18" ht="24" customHeight="1">
      <c r="K694" s="179" t="s">
        <v>147</v>
      </c>
      <c r="L694" s="179"/>
      <c r="M694" s="179"/>
      <c r="N694" s="179"/>
      <c r="O694" s="179"/>
      <c r="P694" s="179"/>
      <c r="Q694" s="179"/>
      <c r="R694" s="179"/>
    </row>
    <row r="695" spans="1:33" ht="24" customHeight="1">
      <c r="A695" s="98"/>
      <c r="B695" s="98"/>
      <c r="C695" s="98"/>
      <c r="D695" s="98"/>
      <c r="E695" s="98"/>
      <c r="F695" s="98"/>
      <c r="G695" s="98"/>
      <c r="H695" s="98"/>
      <c r="I695" s="98"/>
      <c r="J695" s="105" t="s">
        <v>143</v>
      </c>
      <c r="K695" s="179"/>
      <c r="L695" s="179"/>
      <c r="M695" s="179"/>
      <c r="N695" s="179"/>
      <c r="O695" s="179"/>
      <c r="P695" s="179"/>
      <c r="Q695" s="179"/>
      <c r="R695" s="179"/>
      <c r="S695" s="98"/>
      <c r="T695" s="98"/>
      <c r="U695" s="98"/>
      <c r="V695" s="98"/>
      <c r="W695" s="98"/>
      <c r="X695" s="98"/>
      <c r="Y695" s="98"/>
      <c r="Z695" s="98"/>
      <c r="AA695" s="98"/>
      <c r="AB695" s="98"/>
      <c r="AC695" s="98"/>
      <c r="AD695" s="98"/>
      <c r="AE695" s="98"/>
      <c r="AF695" s="98"/>
      <c r="AG695" s="98"/>
    </row>
    <row r="696" ht="24" customHeight="1">
      <c r="A696" s="98"/>
    </row>
    <row r="697" ht="24" customHeight="1">
      <c r="AG697" s="104">
        <f>AG685+1</f>
        <v>59</v>
      </c>
    </row>
    <row r="698" spans="1:33" ht="24" customHeight="1" thickBot="1">
      <c r="A698" s="100" t="s">
        <v>141</v>
      </c>
      <c r="B698" s="100"/>
      <c r="C698" s="100"/>
      <c r="D698" s="100"/>
      <c r="E698" s="100"/>
      <c r="F698" s="101" t="s">
        <v>142</v>
      </c>
      <c r="G698" s="100"/>
      <c r="H698" s="100"/>
      <c r="I698" s="100"/>
      <c r="J698" s="100"/>
      <c r="K698" s="100"/>
      <c r="L698" s="100"/>
      <c r="M698" s="100"/>
      <c r="N698" s="100" t="s">
        <v>16</v>
      </c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 t="s">
        <v>16</v>
      </c>
      <c r="AF698" s="100"/>
      <c r="AG698" s="100"/>
    </row>
    <row r="699" spans="5:33" ht="24" customHeight="1">
      <c r="E699" s="186">
        <f>Pelit!A67</f>
      </c>
      <c r="F699" s="186"/>
      <c r="G699" s="186"/>
      <c r="H699" s="186"/>
      <c r="I699" s="186"/>
      <c r="J699" s="186"/>
      <c r="K699" s="186"/>
      <c r="L699" s="186"/>
      <c r="N699" s="187"/>
      <c r="O699" s="188"/>
      <c r="P699" s="188"/>
      <c r="Q699" s="189"/>
      <c r="V699" s="186">
        <f>Pelit!F67</f>
      </c>
      <c r="W699" s="186"/>
      <c r="X699" s="186"/>
      <c r="Y699" s="186"/>
      <c r="Z699" s="186"/>
      <c r="AA699" s="186"/>
      <c r="AB699" s="186"/>
      <c r="AC699" s="186"/>
      <c r="AE699" s="187"/>
      <c r="AF699" s="188"/>
      <c r="AG699" s="189"/>
    </row>
    <row r="700" spans="1:33" ht="24" customHeight="1" thickBot="1">
      <c r="A700" s="185" t="s">
        <v>145</v>
      </c>
      <c r="B700" s="185"/>
      <c r="C700" s="185"/>
      <c r="D700" s="185"/>
      <c r="E700" s="186"/>
      <c r="F700" s="186"/>
      <c r="G700" s="186"/>
      <c r="H700" s="186"/>
      <c r="I700" s="186"/>
      <c r="J700" s="186"/>
      <c r="K700" s="186"/>
      <c r="L700" s="186"/>
      <c r="N700" s="190"/>
      <c r="O700" s="191"/>
      <c r="P700" s="191"/>
      <c r="Q700" s="192"/>
      <c r="R700" s="185" t="s">
        <v>146</v>
      </c>
      <c r="S700" s="185"/>
      <c r="T700" s="185"/>
      <c r="U700" s="185"/>
      <c r="V700" s="186"/>
      <c r="W700" s="186"/>
      <c r="X700" s="186"/>
      <c r="Y700" s="186"/>
      <c r="Z700" s="186"/>
      <c r="AA700" s="186"/>
      <c r="AB700" s="186"/>
      <c r="AC700" s="186"/>
      <c r="AD700" s="98"/>
      <c r="AE700" s="190"/>
      <c r="AF700" s="191"/>
      <c r="AG700" s="192"/>
    </row>
    <row r="701" ht="24" customHeight="1" thickBot="1"/>
    <row r="702" spans="1:33" ht="24" customHeight="1" thickBot="1">
      <c r="A702" s="184" t="s">
        <v>117</v>
      </c>
      <c r="B702" s="184"/>
      <c r="C702" s="184"/>
      <c r="D702" s="184" t="s">
        <v>118</v>
      </c>
      <c r="E702" s="184"/>
      <c r="F702" s="184"/>
      <c r="G702" s="184" t="s">
        <v>119</v>
      </c>
      <c r="H702" s="184"/>
      <c r="I702" s="184"/>
      <c r="J702" s="184" t="s">
        <v>120</v>
      </c>
      <c r="K702" s="184"/>
      <c r="L702" s="184"/>
      <c r="M702" s="184" t="s">
        <v>121</v>
      </c>
      <c r="N702" s="184"/>
      <c r="O702" s="184"/>
      <c r="P702" s="184" t="s">
        <v>122</v>
      </c>
      <c r="Q702" s="184"/>
      <c r="R702" s="184"/>
      <c r="S702" s="184" t="s">
        <v>123</v>
      </c>
      <c r="T702" s="184"/>
      <c r="U702" s="184"/>
      <c r="V702" s="184" t="s">
        <v>124</v>
      </c>
      <c r="W702" s="184"/>
      <c r="X702" s="184"/>
      <c r="Y702" s="184" t="s">
        <v>125</v>
      </c>
      <c r="Z702" s="184"/>
      <c r="AA702" s="184"/>
      <c r="AB702" s="184" t="s">
        <v>126</v>
      </c>
      <c r="AC702" s="184"/>
      <c r="AD702" s="184"/>
      <c r="AE702" s="184" t="s">
        <v>127</v>
      </c>
      <c r="AF702" s="184"/>
      <c r="AG702" s="184"/>
    </row>
    <row r="703" spans="1:33" ht="24" customHeight="1">
      <c r="A703" s="182"/>
      <c r="B703" s="175" t="s">
        <v>18</v>
      </c>
      <c r="C703" s="177"/>
      <c r="D703" s="173"/>
      <c r="E703" s="180" t="s">
        <v>18</v>
      </c>
      <c r="F703" s="177"/>
      <c r="G703" s="173"/>
      <c r="H703" s="175" t="s">
        <v>18</v>
      </c>
      <c r="I703" s="177"/>
      <c r="J703" s="173"/>
      <c r="K703" s="175" t="s">
        <v>18</v>
      </c>
      <c r="L703" s="177"/>
      <c r="M703" s="173"/>
      <c r="N703" s="175" t="s">
        <v>18</v>
      </c>
      <c r="O703" s="177"/>
      <c r="P703" s="182"/>
      <c r="Q703" s="175" t="s">
        <v>18</v>
      </c>
      <c r="R703" s="177"/>
      <c r="S703" s="173"/>
      <c r="T703" s="180" t="s">
        <v>18</v>
      </c>
      <c r="U703" s="177"/>
      <c r="V703" s="173"/>
      <c r="W703" s="175" t="s">
        <v>18</v>
      </c>
      <c r="X703" s="177"/>
      <c r="Y703" s="173"/>
      <c r="Z703" s="175" t="s">
        <v>18</v>
      </c>
      <c r="AA703" s="177"/>
      <c r="AB703" s="173"/>
      <c r="AC703" s="175" t="s">
        <v>18</v>
      </c>
      <c r="AD703" s="177"/>
      <c r="AE703" s="173"/>
      <c r="AF703" s="175" t="s">
        <v>18</v>
      </c>
      <c r="AG703" s="177"/>
    </row>
    <row r="704" spans="1:33" ht="24" customHeight="1" thickBot="1">
      <c r="A704" s="183"/>
      <c r="B704" s="176"/>
      <c r="C704" s="178"/>
      <c r="D704" s="174"/>
      <c r="E704" s="181"/>
      <c r="F704" s="178"/>
      <c r="G704" s="174"/>
      <c r="H704" s="176"/>
      <c r="I704" s="178"/>
      <c r="J704" s="174"/>
      <c r="K704" s="176"/>
      <c r="L704" s="178"/>
      <c r="M704" s="174"/>
      <c r="N704" s="176"/>
      <c r="O704" s="178"/>
      <c r="P704" s="183"/>
      <c r="Q704" s="176"/>
      <c r="R704" s="178"/>
      <c r="S704" s="174"/>
      <c r="T704" s="181"/>
      <c r="U704" s="178"/>
      <c r="V704" s="174"/>
      <c r="W704" s="176"/>
      <c r="X704" s="178"/>
      <c r="Y704" s="174"/>
      <c r="Z704" s="176"/>
      <c r="AA704" s="178"/>
      <c r="AB704" s="174"/>
      <c r="AC704" s="176"/>
      <c r="AD704" s="178"/>
      <c r="AE704" s="174"/>
      <c r="AF704" s="176"/>
      <c r="AG704" s="178"/>
    </row>
    <row r="705" spans="1:33" ht="24" customHeight="1">
      <c r="A705" s="102"/>
      <c r="B705" s="102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/>
      <c r="Y705" s="102"/>
      <c r="Z705" s="102"/>
      <c r="AA705" s="102"/>
      <c r="AB705" s="102"/>
      <c r="AC705" s="102"/>
      <c r="AD705" s="102"/>
      <c r="AE705" s="102"/>
      <c r="AF705" s="102"/>
      <c r="AG705" s="102"/>
    </row>
    <row r="706" spans="1:33" ht="24" customHeight="1">
      <c r="A706" s="102"/>
      <c r="B706" s="102"/>
      <c r="C706" s="102"/>
      <c r="D706" s="102"/>
      <c r="E706" s="102"/>
      <c r="F706" s="102"/>
      <c r="G706" s="102"/>
      <c r="H706" s="102"/>
      <c r="I706" s="102"/>
      <c r="J706" s="102"/>
      <c r="K706" s="179" t="s">
        <v>147</v>
      </c>
      <c r="L706" s="179"/>
      <c r="M706" s="179"/>
      <c r="N706" s="179"/>
      <c r="O706" s="179"/>
      <c r="P706" s="179"/>
      <c r="Q706" s="179"/>
      <c r="R706" s="179"/>
      <c r="S706" s="102"/>
      <c r="T706" s="102"/>
      <c r="U706" s="102"/>
      <c r="V706" s="102"/>
      <c r="W706" s="102"/>
      <c r="X706" s="102"/>
      <c r="Y706" s="102"/>
      <c r="Z706" s="102"/>
      <c r="AA706" s="102"/>
      <c r="AB706" s="102"/>
      <c r="AC706" s="102"/>
      <c r="AD706" s="102"/>
      <c r="AE706" s="102"/>
      <c r="AF706" s="102"/>
      <c r="AG706" s="102"/>
    </row>
    <row r="707" spans="1:33" ht="24" customHeight="1">
      <c r="A707" s="98"/>
      <c r="B707" s="102"/>
      <c r="C707" s="102"/>
      <c r="D707" s="102"/>
      <c r="E707" s="102"/>
      <c r="F707" s="102"/>
      <c r="G707" s="102"/>
      <c r="H707" s="102"/>
      <c r="I707" s="102"/>
      <c r="J707" s="105" t="s">
        <v>143</v>
      </c>
      <c r="K707" s="179"/>
      <c r="L707" s="179"/>
      <c r="M707" s="179"/>
      <c r="N707" s="179"/>
      <c r="O707" s="179"/>
      <c r="P707" s="179"/>
      <c r="Q707" s="179"/>
      <c r="R707" s="179"/>
      <c r="S707" s="102"/>
      <c r="T707" s="102"/>
      <c r="U707" s="102"/>
      <c r="V707" s="102"/>
      <c r="W707" s="102"/>
      <c r="X707" s="102"/>
      <c r="Y707" s="102"/>
      <c r="Z707" s="102"/>
      <c r="AA707" s="102"/>
      <c r="AB707" s="102"/>
      <c r="AC707" s="102"/>
      <c r="AD707" s="102"/>
      <c r="AE707" s="102"/>
      <c r="AF707" s="102"/>
      <c r="AG707" s="102"/>
    </row>
    <row r="708" spans="1:33" ht="24" customHeight="1">
      <c r="A708" s="103"/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</row>
    <row r="709" spans="1:33" ht="24" customHeight="1">
      <c r="A709" s="102"/>
      <c r="B709" s="102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02"/>
      <c r="S709" s="102"/>
      <c r="T709" s="102"/>
      <c r="U709" s="102"/>
      <c r="V709" s="102"/>
      <c r="W709" s="102"/>
      <c r="X709" s="102"/>
      <c r="Y709" s="102"/>
      <c r="Z709" s="102"/>
      <c r="AA709" s="102"/>
      <c r="AB709" s="102"/>
      <c r="AC709" s="102"/>
      <c r="AD709" s="102"/>
      <c r="AE709" s="102"/>
      <c r="AF709" s="102"/>
      <c r="AG709" s="104">
        <f>AG697+1</f>
        <v>60</v>
      </c>
    </row>
    <row r="710" spans="1:33" ht="24" customHeight="1" thickBot="1">
      <c r="A710" s="100" t="s">
        <v>141</v>
      </c>
      <c r="B710" s="100"/>
      <c r="C710" s="100"/>
      <c r="D710" s="100"/>
      <c r="E710" s="100"/>
      <c r="F710" s="101" t="s">
        <v>142</v>
      </c>
      <c r="G710" s="100"/>
      <c r="H710" s="100"/>
      <c r="I710" s="100"/>
      <c r="J710" s="100"/>
      <c r="K710" s="100"/>
      <c r="L710" s="100"/>
      <c r="M710" s="100"/>
      <c r="N710" s="100" t="s">
        <v>16</v>
      </c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 t="s">
        <v>16</v>
      </c>
      <c r="AF710" s="100"/>
      <c r="AG710" s="100"/>
    </row>
    <row r="711" spans="5:33" ht="24" customHeight="1">
      <c r="E711" s="186">
        <f>Pelit!A68</f>
      </c>
      <c r="F711" s="186"/>
      <c r="G711" s="186"/>
      <c r="H711" s="186"/>
      <c r="I711" s="186"/>
      <c r="J711" s="186"/>
      <c r="K711" s="186"/>
      <c r="L711" s="186"/>
      <c r="N711" s="187"/>
      <c r="O711" s="188"/>
      <c r="P711" s="188"/>
      <c r="Q711" s="189"/>
      <c r="V711" s="186">
        <f>Pelit!F68</f>
      </c>
      <c r="W711" s="186"/>
      <c r="X711" s="186"/>
      <c r="Y711" s="186"/>
      <c r="Z711" s="186"/>
      <c r="AA711" s="186"/>
      <c r="AB711" s="186"/>
      <c r="AC711" s="186"/>
      <c r="AE711" s="187"/>
      <c r="AF711" s="188"/>
      <c r="AG711" s="189"/>
    </row>
    <row r="712" spans="1:33" ht="24" customHeight="1" thickBot="1">
      <c r="A712" s="185" t="s">
        <v>145</v>
      </c>
      <c r="B712" s="185"/>
      <c r="C712" s="185"/>
      <c r="D712" s="185"/>
      <c r="E712" s="186"/>
      <c r="F712" s="186"/>
      <c r="G712" s="186"/>
      <c r="H712" s="186"/>
      <c r="I712" s="186"/>
      <c r="J712" s="186"/>
      <c r="K712" s="186"/>
      <c r="L712" s="186"/>
      <c r="N712" s="190"/>
      <c r="O712" s="191"/>
      <c r="P712" s="191"/>
      <c r="Q712" s="192"/>
      <c r="R712" s="185" t="s">
        <v>146</v>
      </c>
      <c r="S712" s="185"/>
      <c r="T712" s="185"/>
      <c r="U712" s="185"/>
      <c r="V712" s="186"/>
      <c r="W712" s="186"/>
      <c r="X712" s="186"/>
      <c r="Y712" s="186"/>
      <c r="Z712" s="186"/>
      <c r="AA712" s="186"/>
      <c r="AB712" s="186"/>
      <c r="AC712" s="186"/>
      <c r="AD712" s="98"/>
      <c r="AE712" s="190"/>
      <c r="AF712" s="191"/>
      <c r="AG712" s="192"/>
    </row>
    <row r="713" ht="24" customHeight="1" thickBot="1"/>
    <row r="714" spans="1:33" ht="24" customHeight="1" thickBot="1">
      <c r="A714" s="184" t="s">
        <v>117</v>
      </c>
      <c r="B714" s="184"/>
      <c r="C714" s="184"/>
      <c r="D714" s="184" t="s">
        <v>118</v>
      </c>
      <c r="E714" s="184"/>
      <c r="F714" s="184"/>
      <c r="G714" s="184" t="s">
        <v>119</v>
      </c>
      <c r="H714" s="184"/>
      <c r="I714" s="184"/>
      <c r="J714" s="184" t="s">
        <v>120</v>
      </c>
      <c r="K714" s="184"/>
      <c r="L714" s="184"/>
      <c r="M714" s="184" t="s">
        <v>121</v>
      </c>
      <c r="N714" s="184"/>
      <c r="O714" s="184"/>
      <c r="P714" s="184" t="s">
        <v>122</v>
      </c>
      <c r="Q714" s="184"/>
      <c r="R714" s="184"/>
      <c r="S714" s="184" t="s">
        <v>123</v>
      </c>
      <c r="T714" s="184"/>
      <c r="U714" s="184"/>
      <c r="V714" s="184" t="s">
        <v>124</v>
      </c>
      <c r="W714" s="184"/>
      <c r="X714" s="184"/>
      <c r="Y714" s="184" t="s">
        <v>125</v>
      </c>
      <c r="Z714" s="184"/>
      <c r="AA714" s="184"/>
      <c r="AB714" s="184" t="s">
        <v>126</v>
      </c>
      <c r="AC714" s="184"/>
      <c r="AD714" s="184"/>
      <c r="AE714" s="184" t="s">
        <v>127</v>
      </c>
      <c r="AF714" s="184"/>
      <c r="AG714" s="184"/>
    </row>
    <row r="715" spans="1:33" ht="24" customHeight="1">
      <c r="A715" s="182"/>
      <c r="B715" s="175" t="s">
        <v>18</v>
      </c>
      <c r="C715" s="177"/>
      <c r="D715" s="173"/>
      <c r="E715" s="180" t="s">
        <v>18</v>
      </c>
      <c r="F715" s="177"/>
      <c r="G715" s="173"/>
      <c r="H715" s="175" t="s">
        <v>18</v>
      </c>
      <c r="I715" s="177"/>
      <c r="J715" s="173"/>
      <c r="K715" s="175" t="s">
        <v>18</v>
      </c>
      <c r="L715" s="177"/>
      <c r="M715" s="173"/>
      <c r="N715" s="175" t="s">
        <v>18</v>
      </c>
      <c r="O715" s="177"/>
      <c r="P715" s="182"/>
      <c r="Q715" s="175" t="s">
        <v>18</v>
      </c>
      <c r="R715" s="177"/>
      <c r="S715" s="173"/>
      <c r="T715" s="180" t="s">
        <v>18</v>
      </c>
      <c r="U715" s="177"/>
      <c r="V715" s="173"/>
      <c r="W715" s="175" t="s">
        <v>18</v>
      </c>
      <c r="X715" s="177"/>
      <c r="Y715" s="173"/>
      <c r="Z715" s="175" t="s">
        <v>18</v>
      </c>
      <c r="AA715" s="177"/>
      <c r="AB715" s="173"/>
      <c r="AC715" s="175" t="s">
        <v>18</v>
      </c>
      <c r="AD715" s="177"/>
      <c r="AE715" s="173"/>
      <c r="AF715" s="175" t="s">
        <v>18</v>
      </c>
      <c r="AG715" s="177"/>
    </row>
    <row r="716" spans="1:33" ht="24" customHeight="1" thickBot="1">
      <c r="A716" s="183"/>
      <c r="B716" s="176"/>
      <c r="C716" s="178"/>
      <c r="D716" s="174"/>
      <c r="E716" s="181"/>
      <c r="F716" s="178"/>
      <c r="G716" s="174"/>
      <c r="H716" s="176"/>
      <c r="I716" s="178"/>
      <c r="J716" s="174"/>
      <c r="K716" s="176"/>
      <c r="L716" s="178"/>
      <c r="M716" s="174"/>
      <c r="N716" s="176"/>
      <c r="O716" s="178"/>
      <c r="P716" s="183"/>
      <c r="Q716" s="176"/>
      <c r="R716" s="178"/>
      <c r="S716" s="174"/>
      <c r="T716" s="181"/>
      <c r="U716" s="178"/>
      <c r="V716" s="174"/>
      <c r="W716" s="176"/>
      <c r="X716" s="178"/>
      <c r="Y716" s="174"/>
      <c r="Z716" s="176"/>
      <c r="AA716" s="178"/>
      <c r="AB716" s="174"/>
      <c r="AC716" s="176"/>
      <c r="AD716" s="178"/>
      <c r="AE716" s="174"/>
      <c r="AF716" s="176"/>
      <c r="AG716" s="178"/>
    </row>
    <row r="717" ht="24" customHeight="1"/>
    <row r="718" spans="11:18" ht="24" customHeight="1">
      <c r="K718" s="179" t="s">
        <v>147</v>
      </c>
      <c r="L718" s="179"/>
      <c r="M718" s="179"/>
      <c r="N718" s="179"/>
      <c r="O718" s="179"/>
      <c r="P718" s="179"/>
      <c r="Q718" s="179"/>
      <c r="R718" s="179"/>
    </row>
    <row r="719" spans="1:33" ht="24" customHeight="1">
      <c r="A719" s="98"/>
      <c r="B719" s="98"/>
      <c r="C719" s="98"/>
      <c r="D719" s="98"/>
      <c r="E719" s="98"/>
      <c r="F719" s="98"/>
      <c r="G719" s="98"/>
      <c r="H719" s="98"/>
      <c r="I719" s="98"/>
      <c r="J719" s="105" t="s">
        <v>143</v>
      </c>
      <c r="K719" s="179"/>
      <c r="L719" s="179"/>
      <c r="M719" s="179"/>
      <c r="N719" s="179"/>
      <c r="O719" s="179"/>
      <c r="P719" s="179"/>
      <c r="Q719" s="179"/>
      <c r="R719" s="179"/>
      <c r="S719" s="98"/>
      <c r="T719" s="98"/>
      <c r="U719" s="98"/>
      <c r="V719" s="98"/>
      <c r="W719" s="98"/>
      <c r="X719" s="98"/>
      <c r="Y719" s="98"/>
      <c r="Z719" s="98"/>
      <c r="AA719" s="98"/>
      <c r="AB719" s="98"/>
      <c r="AC719" s="98"/>
      <c r="AD719" s="98"/>
      <c r="AE719" s="98"/>
      <c r="AF719" s="98"/>
      <c r="AG719" s="98"/>
    </row>
    <row r="720" ht="24" customHeight="1">
      <c r="A720" s="98"/>
    </row>
    <row r="721" ht="24" customHeight="1">
      <c r="AG721" s="104">
        <f>AG709+1</f>
        <v>61</v>
      </c>
    </row>
    <row r="722" spans="1:33" ht="24" customHeight="1" thickBot="1">
      <c r="A722" s="100" t="s">
        <v>141</v>
      </c>
      <c r="B722" s="100"/>
      <c r="C722" s="100"/>
      <c r="D722" s="100"/>
      <c r="E722" s="100"/>
      <c r="F722" s="101" t="s">
        <v>142</v>
      </c>
      <c r="G722" s="100"/>
      <c r="H722" s="100"/>
      <c r="I722" s="100"/>
      <c r="J722" s="100"/>
      <c r="K722" s="100"/>
      <c r="L722" s="100"/>
      <c r="M722" s="100"/>
      <c r="N722" s="100" t="s">
        <v>16</v>
      </c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 t="s">
        <v>16</v>
      </c>
      <c r="AF722" s="100"/>
      <c r="AG722" s="100"/>
    </row>
    <row r="723" spans="5:33" ht="24" customHeight="1">
      <c r="E723" s="186">
        <f>Pelit!A69</f>
      </c>
      <c r="F723" s="186"/>
      <c r="G723" s="186"/>
      <c r="H723" s="186"/>
      <c r="I723" s="186"/>
      <c r="J723" s="186"/>
      <c r="K723" s="186"/>
      <c r="L723" s="186"/>
      <c r="N723" s="187"/>
      <c r="O723" s="188"/>
      <c r="P723" s="188"/>
      <c r="Q723" s="189"/>
      <c r="V723" s="186">
        <f>Pelit!F69</f>
      </c>
      <c r="W723" s="186"/>
      <c r="X723" s="186"/>
      <c r="Y723" s="186"/>
      <c r="Z723" s="186"/>
      <c r="AA723" s="186"/>
      <c r="AB723" s="186"/>
      <c r="AC723" s="186"/>
      <c r="AE723" s="187"/>
      <c r="AF723" s="188"/>
      <c r="AG723" s="189"/>
    </row>
    <row r="724" spans="1:33" ht="24" customHeight="1" thickBot="1">
      <c r="A724" s="185" t="s">
        <v>145</v>
      </c>
      <c r="B724" s="185"/>
      <c r="C724" s="185"/>
      <c r="D724" s="185"/>
      <c r="E724" s="186"/>
      <c r="F724" s="186"/>
      <c r="G724" s="186"/>
      <c r="H724" s="186"/>
      <c r="I724" s="186"/>
      <c r="J724" s="186"/>
      <c r="K724" s="186"/>
      <c r="L724" s="186"/>
      <c r="N724" s="190"/>
      <c r="O724" s="191"/>
      <c r="P724" s="191"/>
      <c r="Q724" s="192"/>
      <c r="R724" s="185" t="s">
        <v>146</v>
      </c>
      <c r="S724" s="185"/>
      <c r="T724" s="185"/>
      <c r="U724" s="185"/>
      <c r="V724" s="186"/>
      <c r="W724" s="186"/>
      <c r="X724" s="186"/>
      <c r="Y724" s="186"/>
      <c r="Z724" s="186"/>
      <c r="AA724" s="186"/>
      <c r="AB724" s="186"/>
      <c r="AC724" s="186"/>
      <c r="AD724" s="98"/>
      <c r="AE724" s="190"/>
      <c r="AF724" s="191"/>
      <c r="AG724" s="192"/>
    </row>
    <row r="725" ht="24" customHeight="1" thickBot="1"/>
    <row r="726" spans="1:33" ht="24" customHeight="1" thickBot="1">
      <c r="A726" s="184" t="s">
        <v>117</v>
      </c>
      <c r="B726" s="184"/>
      <c r="C726" s="184"/>
      <c r="D726" s="184" t="s">
        <v>118</v>
      </c>
      <c r="E726" s="184"/>
      <c r="F726" s="184"/>
      <c r="G726" s="184" t="s">
        <v>119</v>
      </c>
      <c r="H726" s="184"/>
      <c r="I726" s="184"/>
      <c r="J726" s="184" t="s">
        <v>120</v>
      </c>
      <c r="K726" s="184"/>
      <c r="L726" s="184"/>
      <c r="M726" s="184" t="s">
        <v>121</v>
      </c>
      <c r="N726" s="184"/>
      <c r="O726" s="184"/>
      <c r="P726" s="184" t="s">
        <v>122</v>
      </c>
      <c r="Q726" s="184"/>
      <c r="R726" s="184"/>
      <c r="S726" s="184" t="s">
        <v>123</v>
      </c>
      <c r="T726" s="184"/>
      <c r="U726" s="184"/>
      <c r="V726" s="184" t="s">
        <v>124</v>
      </c>
      <c r="W726" s="184"/>
      <c r="X726" s="184"/>
      <c r="Y726" s="184" t="s">
        <v>125</v>
      </c>
      <c r="Z726" s="184"/>
      <c r="AA726" s="184"/>
      <c r="AB726" s="184" t="s">
        <v>126</v>
      </c>
      <c r="AC726" s="184"/>
      <c r="AD726" s="184"/>
      <c r="AE726" s="184" t="s">
        <v>127</v>
      </c>
      <c r="AF726" s="184"/>
      <c r="AG726" s="184"/>
    </row>
    <row r="727" spans="1:33" ht="24" customHeight="1">
      <c r="A727" s="182"/>
      <c r="B727" s="175" t="s">
        <v>18</v>
      </c>
      <c r="C727" s="177"/>
      <c r="D727" s="173"/>
      <c r="E727" s="180" t="s">
        <v>18</v>
      </c>
      <c r="F727" s="177"/>
      <c r="G727" s="173"/>
      <c r="H727" s="175" t="s">
        <v>18</v>
      </c>
      <c r="I727" s="177"/>
      <c r="J727" s="173"/>
      <c r="K727" s="175" t="s">
        <v>18</v>
      </c>
      <c r="L727" s="177"/>
      <c r="M727" s="173"/>
      <c r="N727" s="175" t="s">
        <v>18</v>
      </c>
      <c r="O727" s="177"/>
      <c r="P727" s="182"/>
      <c r="Q727" s="175" t="s">
        <v>18</v>
      </c>
      <c r="R727" s="177"/>
      <c r="S727" s="173"/>
      <c r="T727" s="180" t="s">
        <v>18</v>
      </c>
      <c r="U727" s="177"/>
      <c r="V727" s="173"/>
      <c r="W727" s="175" t="s">
        <v>18</v>
      </c>
      <c r="X727" s="177"/>
      <c r="Y727" s="173"/>
      <c r="Z727" s="175" t="s">
        <v>18</v>
      </c>
      <c r="AA727" s="177"/>
      <c r="AB727" s="173"/>
      <c r="AC727" s="175" t="s">
        <v>18</v>
      </c>
      <c r="AD727" s="177"/>
      <c r="AE727" s="173"/>
      <c r="AF727" s="175" t="s">
        <v>18</v>
      </c>
      <c r="AG727" s="177"/>
    </row>
    <row r="728" spans="1:33" ht="24" customHeight="1" thickBot="1">
      <c r="A728" s="183"/>
      <c r="B728" s="176"/>
      <c r="C728" s="178"/>
      <c r="D728" s="174"/>
      <c r="E728" s="181"/>
      <c r="F728" s="178"/>
      <c r="G728" s="174"/>
      <c r="H728" s="176"/>
      <c r="I728" s="178"/>
      <c r="J728" s="174"/>
      <c r="K728" s="176"/>
      <c r="L728" s="178"/>
      <c r="M728" s="174"/>
      <c r="N728" s="176"/>
      <c r="O728" s="178"/>
      <c r="P728" s="183"/>
      <c r="Q728" s="176"/>
      <c r="R728" s="178"/>
      <c r="S728" s="174"/>
      <c r="T728" s="181"/>
      <c r="U728" s="178"/>
      <c r="V728" s="174"/>
      <c r="W728" s="176"/>
      <c r="X728" s="178"/>
      <c r="Y728" s="174"/>
      <c r="Z728" s="176"/>
      <c r="AA728" s="178"/>
      <c r="AB728" s="174"/>
      <c r="AC728" s="176"/>
      <c r="AD728" s="178"/>
      <c r="AE728" s="174"/>
      <c r="AF728" s="176"/>
      <c r="AG728" s="178"/>
    </row>
    <row r="729" spans="1:33" ht="24" customHeight="1">
      <c r="A729" s="102"/>
      <c r="B729" s="102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  <c r="S729" s="102"/>
      <c r="T729" s="102"/>
      <c r="U729" s="102"/>
      <c r="V729" s="102"/>
      <c r="W729" s="102"/>
      <c r="X729" s="102"/>
      <c r="Y729" s="102"/>
      <c r="Z729" s="102"/>
      <c r="AA729" s="102"/>
      <c r="AB729" s="102"/>
      <c r="AC729" s="102"/>
      <c r="AD729" s="102"/>
      <c r="AE729" s="102"/>
      <c r="AF729" s="102"/>
      <c r="AG729" s="102"/>
    </row>
    <row r="730" spans="1:33" ht="24" customHeight="1">
      <c r="A730" s="102"/>
      <c r="B730" s="102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  <c r="S730" s="102"/>
      <c r="T730" s="102"/>
      <c r="U730" s="102"/>
      <c r="V730" s="102"/>
      <c r="W730" s="102"/>
      <c r="X730" s="102"/>
      <c r="Y730" s="102"/>
      <c r="Z730" s="102"/>
      <c r="AA730" s="102"/>
      <c r="AB730" s="102"/>
      <c r="AC730" s="102"/>
      <c r="AD730" s="102"/>
      <c r="AE730" s="102"/>
      <c r="AF730" s="102"/>
      <c r="AG730" s="102"/>
    </row>
    <row r="731" spans="1:33" ht="24" customHeight="1">
      <c r="A731" s="98"/>
      <c r="B731" s="102"/>
      <c r="C731" s="102"/>
      <c r="D731" s="102"/>
      <c r="E731" s="102"/>
      <c r="F731" s="102"/>
      <c r="G731" s="102"/>
      <c r="H731" s="102"/>
      <c r="I731" s="102"/>
      <c r="J731" s="105" t="s">
        <v>143</v>
      </c>
      <c r="K731" s="99" t="s">
        <v>144</v>
      </c>
      <c r="L731" s="102"/>
      <c r="M731" s="102"/>
      <c r="N731" s="102"/>
      <c r="O731" s="102"/>
      <c r="P731" s="102"/>
      <c r="Q731" s="102"/>
      <c r="R731" s="102"/>
      <c r="S731" s="102"/>
      <c r="T731" s="102"/>
      <c r="U731" s="102"/>
      <c r="V731" s="102"/>
      <c r="W731" s="102"/>
      <c r="X731" s="102"/>
      <c r="Y731" s="102"/>
      <c r="Z731" s="102"/>
      <c r="AA731" s="102"/>
      <c r="AB731" s="102"/>
      <c r="AC731" s="102"/>
      <c r="AD731" s="102"/>
      <c r="AE731" s="102"/>
      <c r="AF731" s="102"/>
      <c r="AG731" s="102"/>
    </row>
    <row r="732" spans="1:33" ht="24" customHeight="1">
      <c r="A732" s="103"/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</row>
    <row r="733" spans="1:33" ht="24" customHeight="1">
      <c r="A733" s="102"/>
      <c r="B733" s="102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  <c r="S733" s="102"/>
      <c r="T733" s="102"/>
      <c r="U733" s="102"/>
      <c r="V733" s="102"/>
      <c r="W733" s="102"/>
      <c r="X733" s="102"/>
      <c r="Y733" s="102"/>
      <c r="Z733" s="102"/>
      <c r="AA733" s="102"/>
      <c r="AB733" s="102"/>
      <c r="AC733" s="102"/>
      <c r="AD733" s="102"/>
      <c r="AE733" s="102"/>
      <c r="AF733" s="102"/>
      <c r="AG733" s="104">
        <f>AG721+1</f>
        <v>62</v>
      </c>
    </row>
    <row r="734" spans="1:33" ht="24" customHeight="1" thickBot="1">
      <c r="A734" s="100" t="s">
        <v>141</v>
      </c>
      <c r="B734" s="100"/>
      <c r="C734" s="100"/>
      <c r="D734" s="100"/>
      <c r="E734" s="100"/>
      <c r="F734" s="101" t="s">
        <v>142</v>
      </c>
      <c r="G734" s="100"/>
      <c r="H734" s="100"/>
      <c r="I734" s="100"/>
      <c r="J734" s="100"/>
      <c r="K734" s="100"/>
      <c r="L734" s="100"/>
      <c r="M734" s="100"/>
      <c r="N734" s="100" t="s">
        <v>16</v>
      </c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 t="s">
        <v>16</v>
      </c>
      <c r="AF734" s="100"/>
      <c r="AG734" s="100"/>
    </row>
    <row r="735" spans="5:33" ht="24" customHeight="1">
      <c r="E735" s="186">
        <f>Pelit!A70</f>
      </c>
      <c r="F735" s="186"/>
      <c r="G735" s="186"/>
      <c r="H735" s="186"/>
      <c r="I735" s="186"/>
      <c r="J735" s="186"/>
      <c r="K735" s="186"/>
      <c r="L735" s="186"/>
      <c r="N735" s="187"/>
      <c r="O735" s="188"/>
      <c r="P735" s="188"/>
      <c r="Q735" s="189"/>
      <c r="V735" s="186">
        <f>Pelit!F70</f>
      </c>
      <c r="W735" s="186"/>
      <c r="X735" s="186"/>
      <c r="Y735" s="186"/>
      <c r="Z735" s="186"/>
      <c r="AA735" s="186"/>
      <c r="AB735" s="186"/>
      <c r="AC735" s="186"/>
      <c r="AE735" s="187"/>
      <c r="AF735" s="188"/>
      <c r="AG735" s="189"/>
    </row>
    <row r="736" spans="1:33" ht="24" customHeight="1" thickBot="1">
      <c r="A736" s="185" t="s">
        <v>145</v>
      </c>
      <c r="B736" s="185"/>
      <c r="C736" s="185"/>
      <c r="D736" s="185"/>
      <c r="E736" s="186"/>
      <c r="F736" s="186"/>
      <c r="G736" s="186"/>
      <c r="H736" s="186"/>
      <c r="I736" s="186"/>
      <c r="J736" s="186"/>
      <c r="K736" s="186"/>
      <c r="L736" s="186"/>
      <c r="N736" s="190"/>
      <c r="O736" s="191"/>
      <c r="P736" s="191"/>
      <c r="Q736" s="192"/>
      <c r="R736" s="185" t="s">
        <v>146</v>
      </c>
      <c r="S736" s="185"/>
      <c r="T736" s="185"/>
      <c r="U736" s="185"/>
      <c r="V736" s="186"/>
      <c r="W736" s="186"/>
      <c r="X736" s="186"/>
      <c r="Y736" s="186"/>
      <c r="Z736" s="186"/>
      <c r="AA736" s="186"/>
      <c r="AB736" s="186"/>
      <c r="AC736" s="186"/>
      <c r="AD736" s="98"/>
      <c r="AE736" s="190"/>
      <c r="AF736" s="191"/>
      <c r="AG736" s="192"/>
    </row>
    <row r="737" ht="24" customHeight="1" thickBot="1"/>
    <row r="738" spans="1:33" ht="24" customHeight="1" thickBot="1">
      <c r="A738" s="184" t="s">
        <v>117</v>
      </c>
      <c r="B738" s="184"/>
      <c r="C738" s="184"/>
      <c r="D738" s="184" t="s">
        <v>118</v>
      </c>
      <c r="E738" s="184"/>
      <c r="F738" s="184"/>
      <c r="G738" s="184" t="s">
        <v>119</v>
      </c>
      <c r="H738" s="184"/>
      <c r="I738" s="184"/>
      <c r="J738" s="184" t="s">
        <v>120</v>
      </c>
      <c r="K738" s="184"/>
      <c r="L738" s="184"/>
      <c r="M738" s="184" t="s">
        <v>121</v>
      </c>
      <c r="N738" s="184"/>
      <c r="O738" s="184"/>
      <c r="P738" s="184" t="s">
        <v>122</v>
      </c>
      <c r="Q738" s="184"/>
      <c r="R738" s="184"/>
      <c r="S738" s="184" t="s">
        <v>123</v>
      </c>
      <c r="T738" s="184"/>
      <c r="U738" s="184"/>
      <c r="V738" s="184" t="s">
        <v>124</v>
      </c>
      <c r="W738" s="184"/>
      <c r="X738" s="184"/>
      <c r="Y738" s="184" t="s">
        <v>125</v>
      </c>
      <c r="Z738" s="184"/>
      <c r="AA738" s="184"/>
      <c r="AB738" s="184" t="s">
        <v>126</v>
      </c>
      <c r="AC738" s="184"/>
      <c r="AD738" s="184"/>
      <c r="AE738" s="184" t="s">
        <v>127</v>
      </c>
      <c r="AF738" s="184"/>
      <c r="AG738" s="184"/>
    </row>
    <row r="739" spans="1:33" ht="24" customHeight="1">
      <c r="A739" s="182"/>
      <c r="B739" s="175" t="s">
        <v>18</v>
      </c>
      <c r="C739" s="177"/>
      <c r="D739" s="173"/>
      <c r="E739" s="180" t="s">
        <v>18</v>
      </c>
      <c r="F739" s="177"/>
      <c r="G739" s="173"/>
      <c r="H739" s="175" t="s">
        <v>18</v>
      </c>
      <c r="I739" s="177"/>
      <c r="J739" s="173"/>
      <c r="K739" s="175" t="s">
        <v>18</v>
      </c>
      <c r="L739" s="177"/>
      <c r="M739" s="173"/>
      <c r="N739" s="175" t="s">
        <v>18</v>
      </c>
      <c r="O739" s="177"/>
      <c r="P739" s="182"/>
      <c r="Q739" s="175" t="s">
        <v>18</v>
      </c>
      <c r="R739" s="177"/>
      <c r="S739" s="173"/>
      <c r="T739" s="180" t="s">
        <v>18</v>
      </c>
      <c r="U739" s="177"/>
      <c r="V739" s="173"/>
      <c r="W739" s="175" t="s">
        <v>18</v>
      </c>
      <c r="X739" s="177"/>
      <c r="Y739" s="173"/>
      <c r="Z739" s="175" t="s">
        <v>18</v>
      </c>
      <c r="AA739" s="177"/>
      <c r="AB739" s="173"/>
      <c r="AC739" s="175" t="s">
        <v>18</v>
      </c>
      <c r="AD739" s="177"/>
      <c r="AE739" s="173"/>
      <c r="AF739" s="175" t="s">
        <v>18</v>
      </c>
      <c r="AG739" s="177"/>
    </row>
    <row r="740" spans="1:33" ht="24" customHeight="1" thickBot="1">
      <c r="A740" s="183"/>
      <c r="B740" s="176"/>
      <c r="C740" s="178"/>
      <c r="D740" s="174"/>
      <c r="E740" s="181"/>
      <c r="F740" s="178"/>
      <c r="G740" s="174"/>
      <c r="H740" s="176"/>
      <c r="I740" s="178"/>
      <c r="J740" s="174"/>
      <c r="K740" s="176"/>
      <c r="L740" s="178"/>
      <c r="M740" s="174"/>
      <c r="N740" s="176"/>
      <c r="O740" s="178"/>
      <c r="P740" s="183"/>
      <c r="Q740" s="176"/>
      <c r="R740" s="178"/>
      <c r="S740" s="174"/>
      <c r="T740" s="181"/>
      <c r="U740" s="178"/>
      <c r="V740" s="174"/>
      <c r="W740" s="176"/>
      <c r="X740" s="178"/>
      <c r="Y740" s="174"/>
      <c r="Z740" s="176"/>
      <c r="AA740" s="178"/>
      <c r="AB740" s="174"/>
      <c r="AC740" s="176"/>
      <c r="AD740" s="178"/>
      <c r="AE740" s="174"/>
      <c r="AF740" s="176"/>
      <c r="AG740" s="178"/>
    </row>
    <row r="741" ht="24" customHeight="1"/>
    <row r="742" spans="11:18" ht="24" customHeight="1">
      <c r="K742" s="179" t="s">
        <v>147</v>
      </c>
      <c r="L742" s="179"/>
      <c r="M742" s="179"/>
      <c r="N742" s="179"/>
      <c r="O742" s="179"/>
      <c r="P742" s="179"/>
      <c r="Q742" s="179"/>
      <c r="R742" s="179"/>
    </row>
    <row r="743" spans="1:33" ht="24" customHeight="1">
      <c r="A743" s="98"/>
      <c r="B743" s="98"/>
      <c r="C743" s="98"/>
      <c r="D743" s="98"/>
      <c r="E743" s="98"/>
      <c r="F743" s="98"/>
      <c r="G743" s="98"/>
      <c r="H743" s="98"/>
      <c r="I743" s="98"/>
      <c r="J743" s="105" t="s">
        <v>143</v>
      </c>
      <c r="K743" s="179"/>
      <c r="L743" s="179"/>
      <c r="M743" s="179"/>
      <c r="N743" s="179"/>
      <c r="O743" s="179"/>
      <c r="P743" s="179"/>
      <c r="Q743" s="179"/>
      <c r="R743" s="179"/>
      <c r="S743" s="98"/>
      <c r="T743" s="98"/>
      <c r="U743" s="98"/>
      <c r="V743" s="98"/>
      <c r="W743" s="98"/>
      <c r="X743" s="98"/>
      <c r="Y743" s="98"/>
      <c r="Z743" s="98"/>
      <c r="AA743" s="98"/>
      <c r="AB743" s="98"/>
      <c r="AC743" s="98"/>
      <c r="AD743" s="98"/>
      <c r="AE743" s="98"/>
      <c r="AF743" s="98"/>
      <c r="AG743" s="98"/>
    </row>
    <row r="744" ht="24" customHeight="1">
      <c r="A744" s="98"/>
    </row>
    <row r="745" ht="24" customHeight="1">
      <c r="AG745" s="104">
        <f>AG733+1</f>
        <v>63</v>
      </c>
    </row>
    <row r="746" spans="1:33" ht="24" customHeight="1" thickBot="1">
      <c r="A746" s="100" t="s">
        <v>141</v>
      </c>
      <c r="B746" s="100"/>
      <c r="C746" s="100"/>
      <c r="D746" s="100"/>
      <c r="E746" s="100"/>
      <c r="F746" s="101" t="s">
        <v>142</v>
      </c>
      <c r="G746" s="100"/>
      <c r="H746" s="100"/>
      <c r="I746" s="100"/>
      <c r="J746" s="100"/>
      <c r="K746" s="100"/>
      <c r="L746" s="100"/>
      <c r="M746" s="100"/>
      <c r="N746" s="100" t="s">
        <v>16</v>
      </c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 t="s">
        <v>16</v>
      </c>
      <c r="AF746" s="100"/>
      <c r="AG746" s="100"/>
    </row>
    <row r="747" spans="5:33" ht="24" customHeight="1">
      <c r="E747" s="186">
        <f>Pelit!A71</f>
      </c>
      <c r="F747" s="186"/>
      <c r="G747" s="186"/>
      <c r="H747" s="186"/>
      <c r="I747" s="186"/>
      <c r="J747" s="186"/>
      <c r="K747" s="186"/>
      <c r="L747" s="186"/>
      <c r="N747" s="187"/>
      <c r="O747" s="188"/>
      <c r="P747" s="188"/>
      <c r="Q747" s="189"/>
      <c r="V747" s="186">
        <f>Pelit!F71</f>
      </c>
      <c r="W747" s="186"/>
      <c r="X747" s="186"/>
      <c r="Y747" s="186"/>
      <c r="Z747" s="186"/>
      <c r="AA747" s="186"/>
      <c r="AB747" s="186"/>
      <c r="AC747" s="186"/>
      <c r="AE747" s="187"/>
      <c r="AF747" s="188"/>
      <c r="AG747" s="189"/>
    </row>
    <row r="748" spans="1:33" ht="24" customHeight="1" thickBot="1">
      <c r="A748" s="185" t="s">
        <v>145</v>
      </c>
      <c r="B748" s="185"/>
      <c r="C748" s="185"/>
      <c r="D748" s="185"/>
      <c r="E748" s="186"/>
      <c r="F748" s="186"/>
      <c r="G748" s="186"/>
      <c r="H748" s="186"/>
      <c r="I748" s="186"/>
      <c r="J748" s="186"/>
      <c r="K748" s="186"/>
      <c r="L748" s="186"/>
      <c r="N748" s="190"/>
      <c r="O748" s="191"/>
      <c r="P748" s="191"/>
      <c r="Q748" s="192"/>
      <c r="R748" s="185" t="s">
        <v>146</v>
      </c>
      <c r="S748" s="185"/>
      <c r="T748" s="185"/>
      <c r="U748" s="185"/>
      <c r="V748" s="186"/>
      <c r="W748" s="186"/>
      <c r="X748" s="186"/>
      <c r="Y748" s="186"/>
      <c r="Z748" s="186"/>
      <c r="AA748" s="186"/>
      <c r="AB748" s="186"/>
      <c r="AC748" s="186"/>
      <c r="AD748" s="98"/>
      <c r="AE748" s="190"/>
      <c r="AF748" s="191"/>
      <c r="AG748" s="192"/>
    </row>
    <row r="749" ht="24" customHeight="1" thickBot="1"/>
    <row r="750" spans="1:33" ht="24" customHeight="1" thickBot="1">
      <c r="A750" s="184" t="s">
        <v>117</v>
      </c>
      <c r="B750" s="184"/>
      <c r="C750" s="184"/>
      <c r="D750" s="184" t="s">
        <v>118</v>
      </c>
      <c r="E750" s="184"/>
      <c r="F750" s="184"/>
      <c r="G750" s="184" t="s">
        <v>119</v>
      </c>
      <c r="H750" s="184"/>
      <c r="I750" s="184"/>
      <c r="J750" s="184" t="s">
        <v>120</v>
      </c>
      <c r="K750" s="184"/>
      <c r="L750" s="184"/>
      <c r="M750" s="184" t="s">
        <v>121</v>
      </c>
      <c r="N750" s="184"/>
      <c r="O750" s="184"/>
      <c r="P750" s="184" t="s">
        <v>122</v>
      </c>
      <c r="Q750" s="184"/>
      <c r="R750" s="184"/>
      <c r="S750" s="184" t="s">
        <v>123</v>
      </c>
      <c r="T750" s="184"/>
      <c r="U750" s="184"/>
      <c r="V750" s="184" t="s">
        <v>124</v>
      </c>
      <c r="W750" s="184"/>
      <c r="X750" s="184"/>
      <c r="Y750" s="184" t="s">
        <v>125</v>
      </c>
      <c r="Z750" s="184"/>
      <c r="AA750" s="184"/>
      <c r="AB750" s="184" t="s">
        <v>126</v>
      </c>
      <c r="AC750" s="184"/>
      <c r="AD750" s="184"/>
      <c r="AE750" s="184" t="s">
        <v>127</v>
      </c>
      <c r="AF750" s="184"/>
      <c r="AG750" s="184"/>
    </row>
    <row r="751" spans="1:33" ht="24" customHeight="1">
      <c r="A751" s="182"/>
      <c r="B751" s="175" t="s">
        <v>18</v>
      </c>
      <c r="C751" s="177"/>
      <c r="D751" s="173"/>
      <c r="E751" s="180" t="s">
        <v>18</v>
      </c>
      <c r="F751" s="177"/>
      <c r="G751" s="173"/>
      <c r="H751" s="175" t="s">
        <v>18</v>
      </c>
      <c r="I751" s="177"/>
      <c r="J751" s="173"/>
      <c r="K751" s="175" t="s">
        <v>18</v>
      </c>
      <c r="L751" s="177"/>
      <c r="M751" s="173"/>
      <c r="N751" s="175" t="s">
        <v>18</v>
      </c>
      <c r="O751" s="177"/>
      <c r="P751" s="182"/>
      <c r="Q751" s="175" t="s">
        <v>18</v>
      </c>
      <c r="R751" s="177"/>
      <c r="S751" s="173"/>
      <c r="T751" s="180" t="s">
        <v>18</v>
      </c>
      <c r="U751" s="177"/>
      <c r="V751" s="173"/>
      <c r="W751" s="175" t="s">
        <v>18</v>
      </c>
      <c r="X751" s="177"/>
      <c r="Y751" s="173"/>
      <c r="Z751" s="175" t="s">
        <v>18</v>
      </c>
      <c r="AA751" s="177"/>
      <c r="AB751" s="173"/>
      <c r="AC751" s="175" t="s">
        <v>18</v>
      </c>
      <c r="AD751" s="177"/>
      <c r="AE751" s="173"/>
      <c r="AF751" s="175" t="s">
        <v>18</v>
      </c>
      <c r="AG751" s="177"/>
    </row>
    <row r="752" spans="1:33" ht="24" customHeight="1" thickBot="1">
      <c r="A752" s="183"/>
      <c r="B752" s="176"/>
      <c r="C752" s="178"/>
      <c r="D752" s="174"/>
      <c r="E752" s="181"/>
      <c r="F752" s="178"/>
      <c r="G752" s="174"/>
      <c r="H752" s="176"/>
      <c r="I752" s="178"/>
      <c r="J752" s="174"/>
      <c r="K752" s="176"/>
      <c r="L752" s="178"/>
      <c r="M752" s="174"/>
      <c r="N752" s="176"/>
      <c r="O752" s="178"/>
      <c r="P752" s="183"/>
      <c r="Q752" s="176"/>
      <c r="R752" s="178"/>
      <c r="S752" s="174"/>
      <c r="T752" s="181"/>
      <c r="U752" s="178"/>
      <c r="V752" s="174"/>
      <c r="W752" s="176"/>
      <c r="X752" s="178"/>
      <c r="Y752" s="174"/>
      <c r="Z752" s="176"/>
      <c r="AA752" s="178"/>
      <c r="AB752" s="174"/>
      <c r="AC752" s="176"/>
      <c r="AD752" s="178"/>
      <c r="AE752" s="174"/>
      <c r="AF752" s="176"/>
      <c r="AG752" s="178"/>
    </row>
    <row r="753" spans="1:33" ht="24" customHeight="1">
      <c r="A753" s="102"/>
      <c r="B753" s="102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  <c r="Q753" s="102"/>
      <c r="R753" s="102"/>
      <c r="S753" s="102"/>
      <c r="T753" s="102"/>
      <c r="U753" s="102"/>
      <c r="V753" s="102"/>
      <c r="W753" s="102"/>
      <c r="X753" s="102"/>
      <c r="Y753" s="102"/>
      <c r="Z753" s="102"/>
      <c r="AA753" s="102"/>
      <c r="AB753" s="102"/>
      <c r="AC753" s="102"/>
      <c r="AD753" s="102"/>
      <c r="AE753" s="102"/>
      <c r="AF753" s="102"/>
      <c r="AG753" s="102"/>
    </row>
    <row r="754" spans="1:33" ht="24" customHeight="1">
      <c r="A754" s="102"/>
      <c r="B754" s="102"/>
      <c r="C754" s="102"/>
      <c r="D754" s="102"/>
      <c r="E754" s="102"/>
      <c r="F754" s="102"/>
      <c r="G754" s="102"/>
      <c r="H754" s="102"/>
      <c r="I754" s="102"/>
      <c r="J754" s="102"/>
      <c r="K754" s="179" t="s">
        <v>147</v>
      </c>
      <c r="L754" s="179"/>
      <c r="M754" s="179"/>
      <c r="N754" s="179"/>
      <c r="O754" s="179"/>
      <c r="P754" s="179"/>
      <c r="Q754" s="179"/>
      <c r="R754" s="179"/>
      <c r="S754" s="102"/>
      <c r="T754" s="102"/>
      <c r="U754" s="102"/>
      <c r="V754" s="102"/>
      <c r="W754" s="102"/>
      <c r="X754" s="102"/>
      <c r="Y754" s="102"/>
      <c r="Z754" s="102"/>
      <c r="AA754" s="102"/>
      <c r="AB754" s="102"/>
      <c r="AC754" s="102"/>
      <c r="AD754" s="102"/>
      <c r="AE754" s="102"/>
      <c r="AF754" s="102"/>
      <c r="AG754" s="102"/>
    </row>
    <row r="755" spans="1:33" ht="24" customHeight="1">
      <c r="A755" s="98"/>
      <c r="B755" s="102"/>
      <c r="C755" s="102"/>
      <c r="D755" s="102"/>
      <c r="E755" s="102"/>
      <c r="F755" s="102"/>
      <c r="G755" s="102"/>
      <c r="H755" s="102"/>
      <c r="I755" s="102"/>
      <c r="J755" s="105" t="s">
        <v>143</v>
      </c>
      <c r="K755" s="179"/>
      <c r="L755" s="179"/>
      <c r="M755" s="179"/>
      <c r="N755" s="179"/>
      <c r="O755" s="179"/>
      <c r="P755" s="179"/>
      <c r="Q755" s="179"/>
      <c r="R755" s="179"/>
      <c r="S755" s="102"/>
      <c r="T755" s="102"/>
      <c r="U755" s="102"/>
      <c r="V755" s="102"/>
      <c r="W755" s="102"/>
      <c r="X755" s="102"/>
      <c r="Y755" s="102"/>
      <c r="Z755" s="102"/>
      <c r="AA755" s="102"/>
      <c r="AB755" s="102"/>
      <c r="AC755" s="102"/>
      <c r="AD755" s="102"/>
      <c r="AE755" s="102"/>
      <c r="AF755" s="102"/>
      <c r="AG755" s="102"/>
    </row>
    <row r="756" spans="1:33" ht="24" customHeight="1">
      <c r="A756" s="103"/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</row>
    <row r="757" spans="1:33" ht="24" customHeight="1">
      <c r="A757" s="102"/>
      <c r="B757" s="102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  <c r="Q757" s="102"/>
      <c r="R757" s="102"/>
      <c r="S757" s="102"/>
      <c r="T757" s="102"/>
      <c r="U757" s="102"/>
      <c r="V757" s="102"/>
      <c r="W757" s="102"/>
      <c r="X757" s="102"/>
      <c r="Y757" s="102"/>
      <c r="Z757" s="102"/>
      <c r="AA757" s="102"/>
      <c r="AB757" s="102"/>
      <c r="AC757" s="102"/>
      <c r="AD757" s="102"/>
      <c r="AE757" s="102"/>
      <c r="AF757" s="102"/>
      <c r="AG757" s="104">
        <f>AG745+1</f>
        <v>64</v>
      </c>
    </row>
    <row r="758" spans="1:33" ht="24" customHeight="1" thickBot="1">
      <c r="A758" s="100" t="s">
        <v>141</v>
      </c>
      <c r="B758" s="100"/>
      <c r="C758" s="100"/>
      <c r="D758" s="100"/>
      <c r="E758" s="100"/>
      <c r="F758" s="101" t="s">
        <v>142</v>
      </c>
      <c r="G758" s="100"/>
      <c r="H758" s="100"/>
      <c r="I758" s="100"/>
      <c r="J758" s="100"/>
      <c r="K758" s="100"/>
      <c r="L758" s="100"/>
      <c r="M758" s="100"/>
      <c r="N758" s="100" t="s">
        <v>16</v>
      </c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 t="s">
        <v>16</v>
      </c>
      <c r="AF758" s="100"/>
      <c r="AG758" s="100"/>
    </row>
    <row r="759" spans="5:33" ht="24" customHeight="1">
      <c r="E759" s="186">
        <f>Pelit!A72</f>
      </c>
      <c r="F759" s="186"/>
      <c r="G759" s="186"/>
      <c r="H759" s="186"/>
      <c r="I759" s="186"/>
      <c r="J759" s="186"/>
      <c r="K759" s="186"/>
      <c r="L759" s="186"/>
      <c r="N759" s="187"/>
      <c r="O759" s="188"/>
      <c r="P759" s="188"/>
      <c r="Q759" s="189"/>
      <c r="V759" s="186">
        <f>Pelit!F72</f>
      </c>
      <c r="W759" s="186"/>
      <c r="X759" s="186"/>
      <c r="Y759" s="186"/>
      <c r="Z759" s="186"/>
      <c r="AA759" s="186"/>
      <c r="AB759" s="186"/>
      <c r="AC759" s="186"/>
      <c r="AE759" s="187"/>
      <c r="AF759" s="188"/>
      <c r="AG759" s="189"/>
    </row>
    <row r="760" spans="1:33" ht="24" customHeight="1" thickBot="1">
      <c r="A760" s="185" t="s">
        <v>145</v>
      </c>
      <c r="B760" s="185"/>
      <c r="C760" s="185"/>
      <c r="D760" s="185"/>
      <c r="E760" s="186"/>
      <c r="F760" s="186"/>
      <c r="G760" s="186"/>
      <c r="H760" s="186"/>
      <c r="I760" s="186"/>
      <c r="J760" s="186"/>
      <c r="K760" s="186"/>
      <c r="L760" s="186"/>
      <c r="N760" s="190"/>
      <c r="O760" s="191"/>
      <c r="P760" s="191"/>
      <c r="Q760" s="192"/>
      <c r="R760" s="185" t="s">
        <v>146</v>
      </c>
      <c r="S760" s="185"/>
      <c r="T760" s="185"/>
      <c r="U760" s="185"/>
      <c r="V760" s="186"/>
      <c r="W760" s="186"/>
      <c r="X760" s="186"/>
      <c r="Y760" s="186"/>
      <c r="Z760" s="186"/>
      <c r="AA760" s="186"/>
      <c r="AB760" s="186"/>
      <c r="AC760" s="186"/>
      <c r="AD760" s="98"/>
      <c r="AE760" s="190"/>
      <c r="AF760" s="191"/>
      <c r="AG760" s="192"/>
    </row>
    <row r="761" ht="24" customHeight="1" thickBot="1"/>
    <row r="762" spans="1:33" ht="24" customHeight="1" thickBot="1">
      <c r="A762" s="184" t="s">
        <v>117</v>
      </c>
      <c r="B762" s="184"/>
      <c r="C762" s="184"/>
      <c r="D762" s="184" t="s">
        <v>118</v>
      </c>
      <c r="E762" s="184"/>
      <c r="F762" s="184"/>
      <c r="G762" s="184" t="s">
        <v>119</v>
      </c>
      <c r="H762" s="184"/>
      <c r="I762" s="184"/>
      <c r="J762" s="184" t="s">
        <v>120</v>
      </c>
      <c r="K762" s="184"/>
      <c r="L762" s="184"/>
      <c r="M762" s="184" t="s">
        <v>121</v>
      </c>
      <c r="N762" s="184"/>
      <c r="O762" s="184"/>
      <c r="P762" s="184" t="s">
        <v>122</v>
      </c>
      <c r="Q762" s="184"/>
      <c r="R762" s="184"/>
      <c r="S762" s="184" t="s">
        <v>123</v>
      </c>
      <c r="T762" s="184"/>
      <c r="U762" s="184"/>
      <c r="V762" s="184" t="s">
        <v>124</v>
      </c>
      <c r="W762" s="184"/>
      <c r="X762" s="184"/>
      <c r="Y762" s="184" t="s">
        <v>125</v>
      </c>
      <c r="Z762" s="184"/>
      <c r="AA762" s="184"/>
      <c r="AB762" s="184" t="s">
        <v>126</v>
      </c>
      <c r="AC762" s="184"/>
      <c r="AD762" s="184"/>
      <c r="AE762" s="184" t="s">
        <v>127</v>
      </c>
      <c r="AF762" s="184"/>
      <c r="AG762" s="184"/>
    </row>
    <row r="763" spans="1:33" ht="24" customHeight="1">
      <c r="A763" s="182"/>
      <c r="B763" s="175" t="s">
        <v>18</v>
      </c>
      <c r="C763" s="177"/>
      <c r="D763" s="173"/>
      <c r="E763" s="180" t="s">
        <v>18</v>
      </c>
      <c r="F763" s="177"/>
      <c r="G763" s="173"/>
      <c r="H763" s="175" t="s">
        <v>18</v>
      </c>
      <c r="I763" s="177"/>
      <c r="J763" s="173"/>
      <c r="K763" s="175" t="s">
        <v>18</v>
      </c>
      <c r="L763" s="177"/>
      <c r="M763" s="173"/>
      <c r="N763" s="175" t="s">
        <v>18</v>
      </c>
      <c r="O763" s="177"/>
      <c r="P763" s="182"/>
      <c r="Q763" s="175" t="s">
        <v>18</v>
      </c>
      <c r="R763" s="177"/>
      <c r="S763" s="173"/>
      <c r="T763" s="180" t="s">
        <v>18</v>
      </c>
      <c r="U763" s="177"/>
      <c r="V763" s="173"/>
      <c r="W763" s="175" t="s">
        <v>18</v>
      </c>
      <c r="X763" s="177"/>
      <c r="Y763" s="173"/>
      <c r="Z763" s="175" t="s">
        <v>18</v>
      </c>
      <c r="AA763" s="177"/>
      <c r="AB763" s="173"/>
      <c r="AC763" s="175" t="s">
        <v>18</v>
      </c>
      <c r="AD763" s="177"/>
      <c r="AE763" s="173"/>
      <c r="AF763" s="175" t="s">
        <v>18</v>
      </c>
      <c r="AG763" s="177"/>
    </row>
    <row r="764" spans="1:33" ht="24" customHeight="1" thickBot="1">
      <c r="A764" s="183"/>
      <c r="B764" s="176"/>
      <c r="C764" s="178"/>
      <c r="D764" s="174"/>
      <c r="E764" s="181"/>
      <c r="F764" s="178"/>
      <c r="G764" s="174"/>
      <c r="H764" s="176"/>
      <c r="I764" s="178"/>
      <c r="J764" s="174"/>
      <c r="K764" s="176"/>
      <c r="L764" s="178"/>
      <c r="M764" s="174"/>
      <c r="N764" s="176"/>
      <c r="O764" s="178"/>
      <c r="P764" s="183"/>
      <c r="Q764" s="176"/>
      <c r="R764" s="178"/>
      <c r="S764" s="174"/>
      <c r="T764" s="181"/>
      <c r="U764" s="178"/>
      <c r="V764" s="174"/>
      <c r="W764" s="176"/>
      <c r="X764" s="178"/>
      <c r="Y764" s="174"/>
      <c r="Z764" s="176"/>
      <c r="AA764" s="178"/>
      <c r="AB764" s="174"/>
      <c r="AC764" s="176"/>
      <c r="AD764" s="178"/>
      <c r="AE764" s="174"/>
      <c r="AF764" s="176"/>
      <c r="AG764" s="178"/>
    </row>
    <row r="765" ht="24" customHeight="1"/>
    <row r="766" spans="11:18" ht="24" customHeight="1">
      <c r="K766" s="179" t="s">
        <v>147</v>
      </c>
      <c r="L766" s="179"/>
      <c r="M766" s="179"/>
      <c r="N766" s="179"/>
      <c r="O766" s="179"/>
      <c r="P766" s="179"/>
      <c r="Q766" s="179"/>
      <c r="R766" s="179"/>
    </row>
    <row r="767" spans="1:33" ht="24" customHeight="1">
      <c r="A767" s="98"/>
      <c r="B767" s="98"/>
      <c r="C767" s="98"/>
      <c r="D767" s="98"/>
      <c r="E767" s="98"/>
      <c r="F767" s="98"/>
      <c r="G767" s="98"/>
      <c r="H767" s="98"/>
      <c r="I767" s="98"/>
      <c r="J767" s="105" t="s">
        <v>143</v>
      </c>
      <c r="K767" s="179"/>
      <c r="L767" s="179"/>
      <c r="M767" s="179"/>
      <c r="N767" s="179"/>
      <c r="O767" s="179"/>
      <c r="P767" s="179"/>
      <c r="Q767" s="179"/>
      <c r="R767" s="179"/>
      <c r="S767" s="98"/>
      <c r="T767" s="98"/>
      <c r="U767" s="98"/>
      <c r="V767" s="98"/>
      <c r="W767" s="98"/>
      <c r="X767" s="98"/>
      <c r="Y767" s="98"/>
      <c r="Z767" s="98"/>
      <c r="AA767" s="98"/>
      <c r="AB767" s="98"/>
      <c r="AC767" s="98"/>
      <c r="AD767" s="98"/>
      <c r="AE767" s="98"/>
      <c r="AF767" s="98"/>
      <c r="AG767" s="98"/>
    </row>
    <row r="768" ht="24" customHeight="1">
      <c r="A768" s="98"/>
    </row>
    <row r="769" spans="1:33" ht="24" customHeight="1">
      <c r="A769" s="11"/>
      <c r="AG769" s="104">
        <f>AG757+1</f>
        <v>65</v>
      </c>
    </row>
    <row r="770" spans="1:33" ht="24" customHeight="1" thickBot="1">
      <c r="A770" s="100" t="s">
        <v>141</v>
      </c>
      <c r="B770" s="100"/>
      <c r="C770" s="100"/>
      <c r="D770" s="100"/>
      <c r="E770" s="100"/>
      <c r="F770" s="101" t="s">
        <v>142</v>
      </c>
      <c r="G770" s="100"/>
      <c r="H770" s="100"/>
      <c r="I770" s="100"/>
      <c r="J770" s="100"/>
      <c r="K770" s="100"/>
      <c r="L770" s="100"/>
      <c r="M770" s="100"/>
      <c r="N770" s="100" t="s">
        <v>16</v>
      </c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 t="s">
        <v>16</v>
      </c>
      <c r="AF770" s="100"/>
      <c r="AG770" s="100"/>
    </row>
    <row r="771" spans="5:33" ht="24" customHeight="1">
      <c r="E771" s="186">
        <f>Pelit!A75</f>
      </c>
      <c r="F771" s="186"/>
      <c r="G771" s="186"/>
      <c r="H771" s="186"/>
      <c r="I771" s="186"/>
      <c r="J771" s="186"/>
      <c r="K771" s="186"/>
      <c r="L771" s="186"/>
      <c r="N771" s="187"/>
      <c r="O771" s="188"/>
      <c r="P771" s="188"/>
      <c r="Q771" s="189"/>
      <c r="V771" s="186">
        <f>Pelit!F75</f>
      </c>
      <c r="W771" s="186"/>
      <c r="X771" s="186"/>
      <c r="Y771" s="186"/>
      <c r="Z771" s="186"/>
      <c r="AA771" s="186"/>
      <c r="AB771" s="186"/>
      <c r="AC771" s="186"/>
      <c r="AE771" s="187"/>
      <c r="AF771" s="188"/>
      <c r="AG771" s="189"/>
    </row>
    <row r="772" spans="1:33" ht="24" customHeight="1" thickBot="1">
      <c r="A772" s="185" t="s">
        <v>145</v>
      </c>
      <c r="B772" s="185"/>
      <c r="C772" s="185"/>
      <c r="D772" s="185"/>
      <c r="E772" s="186"/>
      <c r="F772" s="186"/>
      <c r="G772" s="186"/>
      <c r="H772" s="186"/>
      <c r="I772" s="186"/>
      <c r="J772" s="186"/>
      <c r="K772" s="186"/>
      <c r="L772" s="186"/>
      <c r="N772" s="190"/>
      <c r="O772" s="191"/>
      <c r="P772" s="191"/>
      <c r="Q772" s="192"/>
      <c r="R772" s="185" t="s">
        <v>146</v>
      </c>
      <c r="S772" s="185"/>
      <c r="T772" s="185"/>
      <c r="U772" s="185"/>
      <c r="V772" s="186"/>
      <c r="W772" s="186"/>
      <c r="X772" s="186"/>
      <c r="Y772" s="186"/>
      <c r="Z772" s="186"/>
      <c r="AA772" s="186"/>
      <c r="AB772" s="186"/>
      <c r="AC772" s="186"/>
      <c r="AD772" s="98"/>
      <c r="AE772" s="190"/>
      <c r="AF772" s="191"/>
      <c r="AG772" s="192"/>
    </row>
    <row r="773" ht="24" customHeight="1" thickBot="1"/>
    <row r="774" spans="1:33" ht="24" customHeight="1" thickBot="1">
      <c r="A774" s="184" t="s">
        <v>117</v>
      </c>
      <c r="B774" s="184"/>
      <c r="C774" s="184"/>
      <c r="D774" s="184" t="s">
        <v>118</v>
      </c>
      <c r="E774" s="184"/>
      <c r="F774" s="184"/>
      <c r="G774" s="184" t="s">
        <v>119</v>
      </c>
      <c r="H774" s="184"/>
      <c r="I774" s="184"/>
      <c r="J774" s="184" t="s">
        <v>120</v>
      </c>
      <c r="K774" s="184"/>
      <c r="L774" s="184"/>
      <c r="M774" s="184" t="s">
        <v>121</v>
      </c>
      <c r="N774" s="184"/>
      <c r="O774" s="184"/>
      <c r="P774" s="184" t="s">
        <v>122</v>
      </c>
      <c r="Q774" s="184"/>
      <c r="R774" s="184"/>
      <c r="S774" s="184" t="s">
        <v>123</v>
      </c>
      <c r="T774" s="184"/>
      <c r="U774" s="184"/>
      <c r="V774" s="184" t="s">
        <v>124</v>
      </c>
      <c r="W774" s="184"/>
      <c r="X774" s="184"/>
      <c r="Y774" s="184" t="s">
        <v>125</v>
      </c>
      <c r="Z774" s="184"/>
      <c r="AA774" s="184"/>
      <c r="AB774" s="184" t="s">
        <v>126</v>
      </c>
      <c r="AC774" s="184"/>
      <c r="AD774" s="184"/>
      <c r="AE774" s="184" t="s">
        <v>127</v>
      </c>
      <c r="AF774" s="184"/>
      <c r="AG774" s="184"/>
    </row>
    <row r="775" spans="1:33" ht="24" customHeight="1">
      <c r="A775" s="182"/>
      <c r="B775" s="175" t="s">
        <v>18</v>
      </c>
      <c r="C775" s="177"/>
      <c r="D775" s="173"/>
      <c r="E775" s="180" t="s">
        <v>18</v>
      </c>
      <c r="F775" s="177"/>
      <c r="G775" s="173"/>
      <c r="H775" s="175" t="s">
        <v>18</v>
      </c>
      <c r="I775" s="177"/>
      <c r="J775" s="173"/>
      <c r="K775" s="175" t="s">
        <v>18</v>
      </c>
      <c r="L775" s="177"/>
      <c r="M775" s="173"/>
      <c r="N775" s="175" t="s">
        <v>18</v>
      </c>
      <c r="O775" s="177"/>
      <c r="P775" s="182"/>
      <c r="Q775" s="175" t="s">
        <v>18</v>
      </c>
      <c r="R775" s="177"/>
      <c r="S775" s="173"/>
      <c r="T775" s="180" t="s">
        <v>18</v>
      </c>
      <c r="U775" s="177"/>
      <c r="V775" s="173"/>
      <c r="W775" s="175" t="s">
        <v>18</v>
      </c>
      <c r="X775" s="177"/>
      <c r="Y775" s="173"/>
      <c r="Z775" s="175" t="s">
        <v>18</v>
      </c>
      <c r="AA775" s="177"/>
      <c r="AB775" s="173"/>
      <c r="AC775" s="175" t="s">
        <v>18</v>
      </c>
      <c r="AD775" s="177"/>
      <c r="AE775" s="173"/>
      <c r="AF775" s="175" t="s">
        <v>18</v>
      </c>
      <c r="AG775" s="177"/>
    </row>
    <row r="776" spans="1:33" ht="24" customHeight="1" thickBot="1">
      <c r="A776" s="183"/>
      <c r="B776" s="176"/>
      <c r="C776" s="178"/>
      <c r="D776" s="174"/>
      <c r="E776" s="181"/>
      <c r="F776" s="178"/>
      <c r="G776" s="174"/>
      <c r="H776" s="176"/>
      <c r="I776" s="178"/>
      <c r="J776" s="174"/>
      <c r="K776" s="176"/>
      <c r="L776" s="178"/>
      <c r="M776" s="174"/>
      <c r="N776" s="176"/>
      <c r="O776" s="178"/>
      <c r="P776" s="183"/>
      <c r="Q776" s="176"/>
      <c r="R776" s="178"/>
      <c r="S776" s="174"/>
      <c r="T776" s="181"/>
      <c r="U776" s="178"/>
      <c r="V776" s="174"/>
      <c r="W776" s="176"/>
      <c r="X776" s="178"/>
      <c r="Y776" s="174"/>
      <c r="Z776" s="176"/>
      <c r="AA776" s="178"/>
      <c r="AB776" s="174"/>
      <c r="AC776" s="176"/>
      <c r="AD776" s="178"/>
      <c r="AE776" s="174"/>
      <c r="AF776" s="176"/>
      <c r="AG776" s="178"/>
    </row>
    <row r="777" spans="1:33" ht="24" customHeight="1">
      <c r="A777" s="102"/>
      <c r="B777" s="102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  <c r="Q777" s="102"/>
      <c r="R777" s="102"/>
      <c r="S777" s="102"/>
      <c r="T777" s="102"/>
      <c r="U777" s="102"/>
      <c r="V777" s="102"/>
      <c r="W777" s="102"/>
      <c r="X777" s="102"/>
      <c r="Y777" s="102"/>
      <c r="Z777" s="102"/>
      <c r="AA777" s="102"/>
      <c r="AB777" s="102"/>
      <c r="AC777" s="102"/>
      <c r="AD777" s="102"/>
      <c r="AE777" s="102"/>
      <c r="AF777" s="102"/>
      <c r="AG777" s="102"/>
    </row>
    <row r="778" spans="1:33" ht="24" customHeight="1">
      <c r="A778" s="102"/>
      <c r="B778" s="102"/>
      <c r="C778" s="102"/>
      <c r="D778" s="102"/>
      <c r="E778" s="102"/>
      <c r="F778" s="102"/>
      <c r="G778" s="102"/>
      <c r="H778" s="102"/>
      <c r="I778" s="102"/>
      <c r="J778" s="102"/>
      <c r="K778" s="179" t="s">
        <v>147</v>
      </c>
      <c r="L778" s="179"/>
      <c r="M778" s="179"/>
      <c r="N778" s="179"/>
      <c r="O778" s="179"/>
      <c r="P778" s="179"/>
      <c r="Q778" s="179"/>
      <c r="R778" s="179"/>
      <c r="S778" s="102"/>
      <c r="T778" s="102"/>
      <c r="U778" s="102"/>
      <c r="V778" s="102"/>
      <c r="W778" s="102"/>
      <c r="X778" s="102"/>
      <c r="Y778" s="102"/>
      <c r="Z778" s="102"/>
      <c r="AA778" s="102"/>
      <c r="AB778" s="102"/>
      <c r="AC778" s="102"/>
      <c r="AD778" s="102"/>
      <c r="AE778" s="102"/>
      <c r="AF778" s="102"/>
      <c r="AG778" s="102"/>
    </row>
    <row r="779" spans="1:33" ht="24" customHeight="1">
      <c r="A779" s="98"/>
      <c r="B779" s="102"/>
      <c r="C779" s="102"/>
      <c r="D779" s="102"/>
      <c r="E779" s="102"/>
      <c r="F779" s="102"/>
      <c r="G779" s="102"/>
      <c r="H779" s="102"/>
      <c r="I779" s="102"/>
      <c r="J779" s="105" t="s">
        <v>143</v>
      </c>
      <c r="K779" s="179"/>
      <c r="L779" s="179"/>
      <c r="M779" s="179"/>
      <c r="N779" s="179"/>
      <c r="O779" s="179"/>
      <c r="P779" s="179"/>
      <c r="Q779" s="179"/>
      <c r="R779" s="179"/>
      <c r="S779" s="102"/>
      <c r="T779" s="102"/>
      <c r="U779" s="102"/>
      <c r="V779" s="102"/>
      <c r="W779" s="102"/>
      <c r="X779" s="102"/>
      <c r="Y779" s="102"/>
      <c r="Z779" s="102"/>
      <c r="AA779" s="102"/>
      <c r="AB779" s="102"/>
      <c r="AC779" s="102"/>
      <c r="AD779" s="102"/>
      <c r="AE779" s="102"/>
      <c r="AF779" s="102"/>
      <c r="AG779" s="102"/>
    </row>
    <row r="780" spans="1:33" ht="24" customHeight="1">
      <c r="A780" s="103"/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</row>
    <row r="781" spans="1:33" ht="24" customHeight="1">
      <c r="A781" s="102"/>
      <c r="B781" s="102"/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102"/>
      <c r="Z781" s="102"/>
      <c r="AA781" s="102"/>
      <c r="AB781" s="102"/>
      <c r="AC781" s="102"/>
      <c r="AD781" s="102"/>
      <c r="AE781" s="102"/>
      <c r="AF781" s="102"/>
      <c r="AG781" s="104">
        <f>AG769+1</f>
        <v>66</v>
      </c>
    </row>
    <row r="782" spans="1:33" ht="24" customHeight="1" thickBot="1">
      <c r="A782" s="100" t="s">
        <v>141</v>
      </c>
      <c r="B782" s="100"/>
      <c r="C782" s="100"/>
      <c r="D782" s="100"/>
      <c r="E782" s="100"/>
      <c r="F782" s="101" t="s">
        <v>142</v>
      </c>
      <c r="G782" s="100"/>
      <c r="H782" s="100"/>
      <c r="I782" s="100"/>
      <c r="J782" s="100"/>
      <c r="K782" s="100"/>
      <c r="L782" s="100"/>
      <c r="M782" s="100"/>
      <c r="N782" s="100" t="s">
        <v>16</v>
      </c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 t="s">
        <v>16</v>
      </c>
      <c r="AF782" s="100"/>
      <c r="AG782" s="100"/>
    </row>
    <row r="783" spans="5:33" ht="24" customHeight="1">
      <c r="E783" s="186">
        <f>Pelit!A76</f>
      </c>
      <c r="F783" s="186"/>
      <c r="G783" s="186"/>
      <c r="H783" s="186"/>
      <c r="I783" s="186"/>
      <c r="J783" s="186"/>
      <c r="K783" s="186"/>
      <c r="L783" s="186"/>
      <c r="N783" s="187"/>
      <c r="O783" s="188"/>
      <c r="P783" s="188"/>
      <c r="Q783" s="189"/>
      <c r="V783" s="186">
        <f>Pelit!F76</f>
      </c>
      <c r="W783" s="186"/>
      <c r="X783" s="186"/>
      <c r="Y783" s="186"/>
      <c r="Z783" s="186"/>
      <c r="AA783" s="186"/>
      <c r="AB783" s="186"/>
      <c r="AC783" s="186"/>
      <c r="AE783" s="187"/>
      <c r="AF783" s="188"/>
      <c r="AG783" s="189"/>
    </row>
    <row r="784" spans="1:33" ht="24" customHeight="1" thickBot="1">
      <c r="A784" s="185" t="s">
        <v>145</v>
      </c>
      <c r="B784" s="185"/>
      <c r="C784" s="185"/>
      <c r="D784" s="185"/>
      <c r="E784" s="186"/>
      <c r="F784" s="186"/>
      <c r="G784" s="186"/>
      <c r="H784" s="186"/>
      <c r="I784" s="186"/>
      <c r="J784" s="186"/>
      <c r="K784" s="186"/>
      <c r="L784" s="186"/>
      <c r="N784" s="190"/>
      <c r="O784" s="191"/>
      <c r="P784" s="191"/>
      <c r="Q784" s="192"/>
      <c r="R784" s="185" t="s">
        <v>146</v>
      </c>
      <c r="S784" s="185"/>
      <c r="T784" s="185"/>
      <c r="U784" s="185"/>
      <c r="V784" s="186"/>
      <c r="W784" s="186"/>
      <c r="X784" s="186"/>
      <c r="Y784" s="186"/>
      <c r="Z784" s="186"/>
      <c r="AA784" s="186"/>
      <c r="AB784" s="186"/>
      <c r="AC784" s="186"/>
      <c r="AD784" s="98"/>
      <c r="AE784" s="190"/>
      <c r="AF784" s="191"/>
      <c r="AG784" s="192"/>
    </row>
    <row r="785" ht="24" customHeight="1" thickBot="1"/>
    <row r="786" spans="1:33" ht="24" customHeight="1" thickBot="1">
      <c r="A786" s="184" t="s">
        <v>117</v>
      </c>
      <c r="B786" s="184"/>
      <c r="C786" s="184"/>
      <c r="D786" s="184" t="s">
        <v>118</v>
      </c>
      <c r="E786" s="184"/>
      <c r="F786" s="184"/>
      <c r="G786" s="184" t="s">
        <v>119</v>
      </c>
      <c r="H786" s="184"/>
      <c r="I786" s="184"/>
      <c r="J786" s="184" t="s">
        <v>120</v>
      </c>
      <c r="K786" s="184"/>
      <c r="L786" s="184"/>
      <c r="M786" s="184" t="s">
        <v>121</v>
      </c>
      <c r="N786" s="184"/>
      <c r="O786" s="184"/>
      <c r="P786" s="184" t="s">
        <v>122</v>
      </c>
      <c r="Q786" s="184"/>
      <c r="R786" s="184"/>
      <c r="S786" s="184" t="s">
        <v>123</v>
      </c>
      <c r="T786" s="184"/>
      <c r="U786" s="184"/>
      <c r="V786" s="184" t="s">
        <v>124</v>
      </c>
      <c r="W786" s="184"/>
      <c r="X786" s="184"/>
      <c r="Y786" s="184" t="s">
        <v>125</v>
      </c>
      <c r="Z786" s="184"/>
      <c r="AA786" s="184"/>
      <c r="AB786" s="184" t="s">
        <v>126</v>
      </c>
      <c r="AC786" s="184"/>
      <c r="AD786" s="184"/>
      <c r="AE786" s="184" t="s">
        <v>127</v>
      </c>
      <c r="AF786" s="184"/>
      <c r="AG786" s="184"/>
    </row>
    <row r="787" spans="1:33" ht="24" customHeight="1">
      <c r="A787" s="182"/>
      <c r="B787" s="175" t="s">
        <v>18</v>
      </c>
      <c r="C787" s="177"/>
      <c r="D787" s="173"/>
      <c r="E787" s="180" t="s">
        <v>18</v>
      </c>
      <c r="F787" s="177"/>
      <c r="G787" s="173"/>
      <c r="H787" s="175" t="s">
        <v>18</v>
      </c>
      <c r="I787" s="177"/>
      <c r="J787" s="173"/>
      <c r="K787" s="175" t="s">
        <v>18</v>
      </c>
      <c r="L787" s="177"/>
      <c r="M787" s="173"/>
      <c r="N787" s="175" t="s">
        <v>18</v>
      </c>
      <c r="O787" s="177"/>
      <c r="P787" s="182"/>
      <c r="Q787" s="175" t="s">
        <v>18</v>
      </c>
      <c r="R787" s="177"/>
      <c r="S787" s="173"/>
      <c r="T787" s="180" t="s">
        <v>18</v>
      </c>
      <c r="U787" s="177"/>
      <c r="V787" s="173"/>
      <c r="W787" s="175" t="s">
        <v>18</v>
      </c>
      <c r="X787" s="177"/>
      <c r="Y787" s="173"/>
      <c r="Z787" s="175" t="s">
        <v>18</v>
      </c>
      <c r="AA787" s="177"/>
      <c r="AB787" s="173"/>
      <c r="AC787" s="175" t="s">
        <v>18</v>
      </c>
      <c r="AD787" s="177"/>
      <c r="AE787" s="173"/>
      <c r="AF787" s="175" t="s">
        <v>18</v>
      </c>
      <c r="AG787" s="177"/>
    </row>
    <row r="788" spans="1:33" ht="24" customHeight="1" thickBot="1">
      <c r="A788" s="183"/>
      <c r="B788" s="176"/>
      <c r="C788" s="178"/>
      <c r="D788" s="174"/>
      <c r="E788" s="181"/>
      <c r="F788" s="178"/>
      <c r="G788" s="174"/>
      <c r="H788" s="176"/>
      <c r="I788" s="178"/>
      <c r="J788" s="174"/>
      <c r="K788" s="176"/>
      <c r="L788" s="178"/>
      <c r="M788" s="174"/>
      <c r="N788" s="176"/>
      <c r="O788" s="178"/>
      <c r="P788" s="183"/>
      <c r="Q788" s="176"/>
      <c r="R788" s="178"/>
      <c r="S788" s="174"/>
      <c r="T788" s="181"/>
      <c r="U788" s="178"/>
      <c r="V788" s="174"/>
      <c r="W788" s="176"/>
      <c r="X788" s="178"/>
      <c r="Y788" s="174"/>
      <c r="Z788" s="176"/>
      <c r="AA788" s="178"/>
      <c r="AB788" s="174"/>
      <c r="AC788" s="176"/>
      <c r="AD788" s="178"/>
      <c r="AE788" s="174"/>
      <c r="AF788" s="176"/>
      <c r="AG788" s="178"/>
    </row>
    <row r="789" ht="24" customHeight="1"/>
    <row r="790" spans="11:18" ht="24" customHeight="1">
      <c r="K790" s="179" t="s">
        <v>147</v>
      </c>
      <c r="L790" s="179"/>
      <c r="M790" s="179"/>
      <c r="N790" s="179"/>
      <c r="O790" s="179"/>
      <c r="P790" s="179"/>
      <c r="Q790" s="179"/>
      <c r="R790" s="179"/>
    </row>
    <row r="791" spans="1:33" ht="24" customHeight="1">
      <c r="A791" s="98"/>
      <c r="B791" s="98"/>
      <c r="C791" s="98"/>
      <c r="D791" s="98"/>
      <c r="E791" s="98"/>
      <c r="F791" s="98"/>
      <c r="G791" s="98"/>
      <c r="H791" s="98"/>
      <c r="I791" s="98"/>
      <c r="J791" s="105" t="s">
        <v>143</v>
      </c>
      <c r="K791" s="179"/>
      <c r="L791" s="179"/>
      <c r="M791" s="179"/>
      <c r="N791" s="179"/>
      <c r="O791" s="179"/>
      <c r="P791" s="179"/>
      <c r="Q791" s="179"/>
      <c r="R791" s="179"/>
      <c r="S791" s="98"/>
      <c r="T791" s="98"/>
      <c r="U791" s="98"/>
      <c r="V791" s="98"/>
      <c r="W791" s="98"/>
      <c r="X791" s="98"/>
      <c r="Y791" s="98"/>
      <c r="Z791" s="98"/>
      <c r="AA791" s="98"/>
      <c r="AB791" s="98"/>
      <c r="AC791" s="98"/>
      <c r="AD791" s="98"/>
      <c r="AE791" s="98"/>
      <c r="AF791" s="98"/>
      <c r="AG791" s="98"/>
    </row>
    <row r="792" ht="24" customHeight="1">
      <c r="A792" s="98"/>
    </row>
    <row r="793" ht="24" customHeight="1">
      <c r="AG793" s="104">
        <f>AG781+1</f>
        <v>67</v>
      </c>
    </row>
    <row r="794" spans="1:33" ht="24" customHeight="1" thickBot="1">
      <c r="A794" s="100" t="s">
        <v>141</v>
      </c>
      <c r="B794" s="100"/>
      <c r="C794" s="100"/>
      <c r="D794" s="100"/>
      <c r="E794" s="100"/>
      <c r="F794" s="101" t="s">
        <v>142</v>
      </c>
      <c r="G794" s="100"/>
      <c r="H794" s="100"/>
      <c r="I794" s="100"/>
      <c r="J794" s="100"/>
      <c r="K794" s="100"/>
      <c r="L794" s="100"/>
      <c r="M794" s="100"/>
      <c r="N794" s="100" t="s">
        <v>16</v>
      </c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 t="s">
        <v>16</v>
      </c>
      <c r="AF794" s="100"/>
      <c r="AG794" s="100"/>
    </row>
    <row r="795" spans="5:33" ht="24" customHeight="1">
      <c r="E795" s="186">
        <f>Pelit!A77</f>
      </c>
      <c r="F795" s="186"/>
      <c r="G795" s="186"/>
      <c r="H795" s="186"/>
      <c r="I795" s="186"/>
      <c r="J795" s="186"/>
      <c r="K795" s="186"/>
      <c r="L795" s="186"/>
      <c r="N795" s="187"/>
      <c r="O795" s="188"/>
      <c r="P795" s="188"/>
      <c r="Q795" s="189"/>
      <c r="V795" s="186">
        <f>Pelit!F77</f>
      </c>
      <c r="W795" s="186"/>
      <c r="X795" s="186"/>
      <c r="Y795" s="186"/>
      <c r="Z795" s="186"/>
      <c r="AA795" s="186"/>
      <c r="AB795" s="186"/>
      <c r="AC795" s="186"/>
      <c r="AE795" s="187"/>
      <c r="AF795" s="188"/>
      <c r="AG795" s="189"/>
    </row>
    <row r="796" spans="1:33" ht="24" customHeight="1" thickBot="1">
      <c r="A796" s="185" t="s">
        <v>145</v>
      </c>
      <c r="B796" s="185"/>
      <c r="C796" s="185"/>
      <c r="D796" s="185"/>
      <c r="E796" s="186"/>
      <c r="F796" s="186"/>
      <c r="G796" s="186"/>
      <c r="H796" s="186"/>
      <c r="I796" s="186"/>
      <c r="J796" s="186"/>
      <c r="K796" s="186"/>
      <c r="L796" s="186"/>
      <c r="N796" s="190"/>
      <c r="O796" s="191"/>
      <c r="P796" s="191"/>
      <c r="Q796" s="192"/>
      <c r="R796" s="185" t="s">
        <v>146</v>
      </c>
      <c r="S796" s="185"/>
      <c r="T796" s="185"/>
      <c r="U796" s="185"/>
      <c r="V796" s="186"/>
      <c r="W796" s="186"/>
      <c r="X796" s="186"/>
      <c r="Y796" s="186"/>
      <c r="Z796" s="186"/>
      <c r="AA796" s="186"/>
      <c r="AB796" s="186"/>
      <c r="AC796" s="186"/>
      <c r="AD796" s="98"/>
      <c r="AE796" s="190"/>
      <c r="AF796" s="191"/>
      <c r="AG796" s="192"/>
    </row>
    <row r="797" ht="24" customHeight="1" thickBot="1"/>
    <row r="798" spans="1:33" ht="24" customHeight="1" thickBot="1">
      <c r="A798" s="184" t="s">
        <v>117</v>
      </c>
      <c r="B798" s="184"/>
      <c r="C798" s="184"/>
      <c r="D798" s="184" t="s">
        <v>118</v>
      </c>
      <c r="E798" s="184"/>
      <c r="F798" s="184"/>
      <c r="G798" s="184" t="s">
        <v>119</v>
      </c>
      <c r="H798" s="184"/>
      <c r="I798" s="184"/>
      <c r="J798" s="184" t="s">
        <v>120</v>
      </c>
      <c r="K798" s="184"/>
      <c r="L798" s="184"/>
      <c r="M798" s="184" t="s">
        <v>121</v>
      </c>
      <c r="N798" s="184"/>
      <c r="O798" s="184"/>
      <c r="P798" s="184" t="s">
        <v>122</v>
      </c>
      <c r="Q798" s="184"/>
      <c r="R798" s="184"/>
      <c r="S798" s="184" t="s">
        <v>123</v>
      </c>
      <c r="T798" s="184"/>
      <c r="U798" s="184"/>
      <c r="V798" s="184" t="s">
        <v>124</v>
      </c>
      <c r="W798" s="184"/>
      <c r="X798" s="184"/>
      <c r="Y798" s="184" t="s">
        <v>125</v>
      </c>
      <c r="Z798" s="184"/>
      <c r="AA798" s="184"/>
      <c r="AB798" s="184" t="s">
        <v>126</v>
      </c>
      <c r="AC798" s="184"/>
      <c r="AD798" s="184"/>
      <c r="AE798" s="184" t="s">
        <v>127</v>
      </c>
      <c r="AF798" s="184"/>
      <c r="AG798" s="184"/>
    </row>
    <row r="799" spans="1:33" ht="24" customHeight="1">
      <c r="A799" s="182"/>
      <c r="B799" s="175" t="s">
        <v>18</v>
      </c>
      <c r="C799" s="177"/>
      <c r="D799" s="173"/>
      <c r="E799" s="180" t="s">
        <v>18</v>
      </c>
      <c r="F799" s="177"/>
      <c r="G799" s="173"/>
      <c r="H799" s="175" t="s">
        <v>18</v>
      </c>
      <c r="I799" s="177"/>
      <c r="J799" s="173"/>
      <c r="K799" s="175" t="s">
        <v>18</v>
      </c>
      <c r="L799" s="177"/>
      <c r="M799" s="173"/>
      <c r="N799" s="175" t="s">
        <v>18</v>
      </c>
      <c r="O799" s="177"/>
      <c r="P799" s="182"/>
      <c r="Q799" s="175" t="s">
        <v>18</v>
      </c>
      <c r="R799" s="177"/>
      <c r="S799" s="173"/>
      <c r="T799" s="180" t="s">
        <v>18</v>
      </c>
      <c r="U799" s="177"/>
      <c r="V799" s="173"/>
      <c r="W799" s="175" t="s">
        <v>18</v>
      </c>
      <c r="X799" s="177"/>
      <c r="Y799" s="173"/>
      <c r="Z799" s="175" t="s">
        <v>18</v>
      </c>
      <c r="AA799" s="177"/>
      <c r="AB799" s="173"/>
      <c r="AC799" s="175" t="s">
        <v>18</v>
      </c>
      <c r="AD799" s="177"/>
      <c r="AE799" s="173"/>
      <c r="AF799" s="175" t="s">
        <v>18</v>
      </c>
      <c r="AG799" s="177"/>
    </row>
    <row r="800" spans="1:33" ht="24" customHeight="1" thickBot="1">
      <c r="A800" s="183"/>
      <c r="B800" s="176"/>
      <c r="C800" s="178"/>
      <c r="D800" s="174"/>
      <c r="E800" s="181"/>
      <c r="F800" s="178"/>
      <c r="G800" s="174"/>
      <c r="H800" s="176"/>
      <c r="I800" s="178"/>
      <c r="J800" s="174"/>
      <c r="K800" s="176"/>
      <c r="L800" s="178"/>
      <c r="M800" s="174"/>
      <c r="N800" s="176"/>
      <c r="O800" s="178"/>
      <c r="P800" s="183"/>
      <c r="Q800" s="176"/>
      <c r="R800" s="178"/>
      <c r="S800" s="174"/>
      <c r="T800" s="181"/>
      <c r="U800" s="178"/>
      <c r="V800" s="174"/>
      <c r="W800" s="176"/>
      <c r="X800" s="178"/>
      <c r="Y800" s="174"/>
      <c r="Z800" s="176"/>
      <c r="AA800" s="178"/>
      <c r="AB800" s="174"/>
      <c r="AC800" s="176"/>
      <c r="AD800" s="178"/>
      <c r="AE800" s="174"/>
      <c r="AF800" s="176"/>
      <c r="AG800" s="178"/>
    </row>
    <row r="801" spans="1:33" ht="24" customHeight="1">
      <c r="A801" s="102"/>
      <c r="B801" s="102"/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  <c r="Y801" s="102"/>
      <c r="Z801" s="102"/>
      <c r="AA801" s="102"/>
      <c r="AB801" s="102"/>
      <c r="AC801" s="102"/>
      <c r="AD801" s="102"/>
      <c r="AE801" s="102"/>
      <c r="AF801" s="102"/>
      <c r="AG801" s="102"/>
    </row>
    <row r="802" spans="1:33" ht="24" customHeight="1">
      <c r="A802" s="102"/>
      <c r="B802" s="102"/>
      <c r="C802" s="102"/>
      <c r="D802" s="102"/>
      <c r="E802" s="102"/>
      <c r="F802" s="102"/>
      <c r="G802" s="102"/>
      <c r="H802" s="102"/>
      <c r="I802" s="102"/>
      <c r="J802" s="102"/>
      <c r="K802" s="179" t="s">
        <v>147</v>
      </c>
      <c r="L802" s="179"/>
      <c r="M802" s="179"/>
      <c r="N802" s="179"/>
      <c r="O802" s="179"/>
      <c r="P802" s="179"/>
      <c r="Q802" s="179"/>
      <c r="R802" s="179"/>
      <c r="S802" s="102"/>
      <c r="T802" s="102"/>
      <c r="U802" s="102"/>
      <c r="V802" s="102"/>
      <c r="W802" s="102"/>
      <c r="X802" s="102"/>
      <c r="Y802" s="102"/>
      <c r="Z802" s="102"/>
      <c r="AA802" s="102"/>
      <c r="AB802" s="102"/>
      <c r="AC802" s="102"/>
      <c r="AD802" s="102"/>
      <c r="AE802" s="102"/>
      <c r="AF802" s="102"/>
      <c r="AG802" s="102"/>
    </row>
    <row r="803" spans="1:33" ht="24" customHeight="1">
      <c r="A803" s="98"/>
      <c r="B803" s="102"/>
      <c r="C803" s="102"/>
      <c r="D803" s="102"/>
      <c r="E803" s="102"/>
      <c r="F803" s="102"/>
      <c r="G803" s="102"/>
      <c r="H803" s="102"/>
      <c r="I803" s="102"/>
      <c r="J803" s="105" t="s">
        <v>143</v>
      </c>
      <c r="K803" s="179"/>
      <c r="L803" s="179"/>
      <c r="M803" s="179"/>
      <c r="N803" s="179"/>
      <c r="O803" s="179"/>
      <c r="P803" s="179"/>
      <c r="Q803" s="179"/>
      <c r="R803" s="179"/>
      <c r="S803" s="102"/>
      <c r="T803" s="102"/>
      <c r="U803" s="102"/>
      <c r="V803" s="102"/>
      <c r="W803" s="102"/>
      <c r="X803" s="102"/>
      <c r="Y803" s="102"/>
      <c r="Z803" s="102"/>
      <c r="AA803" s="102"/>
      <c r="AB803" s="102"/>
      <c r="AC803" s="102"/>
      <c r="AD803" s="102"/>
      <c r="AE803" s="102"/>
      <c r="AF803" s="102"/>
      <c r="AG803" s="102"/>
    </row>
    <row r="804" spans="1:33" ht="24" customHeight="1">
      <c r="A804" s="103"/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</row>
    <row r="805" spans="1:33" ht="24" customHeight="1">
      <c r="A805" s="102"/>
      <c r="B805" s="102"/>
      <c r="C805" s="102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  <c r="Q805" s="102"/>
      <c r="R805" s="102"/>
      <c r="S805" s="102"/>
      <c r="T805" s="102"/>
      <c r="U805" s="102"/>
      <c r="V805" s="102"/>
      <c r="W805" s="102"/>
      <c r="X805" s="102"/>
      <c r="Y805" s="102"/>
      <c r="Z805" s="102"/>
      <c r="AA805" s="102"/>
      <c r="AB805" s="102"/>
      <c r="AC805" s="102"/>
      <c r="AD805" s="102"/>
      <c r="AE805" s="102"/>
      <c r="AF805" s="102"/>
      <c r="AG805" s="104">
        <f>AG793+1</f>
        <v>68</v>
      </c>
    </row>
    <row r="806" spans="1:33" ht="24" customHeight="1" thickBot="1">
      <c r="A806" s="100" t="s">
        <v>141</v>
      </c>
      <c r="B806" s="100"/>
      <c r="C806" s="100"/>
      <c r="D806" s="100"/>
      <c r="E806" s="100"/>
      <c r="F806" s="101" t="s">
        <v>142</v>
      </c>
      <c r="G806" s="100"/>
      <c r="H806" s="100"/>
      <c r="I806" s="100"/>
      <c r="J806" s="100"/>
      <c r="K806" s="100"/>
      <c r="L806" s="100"/>
      <c r="M806" s="100"/>
      <c r="N806" s="100" t="s">
        <v>16</v>
      </c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 t="s">
        <v>16</v>
      </c>
      <c r="AF806" s="100"/>
      <c r="AG806" s="100"/>
    </row>
    <row r="807" spans="5:33" ht="24" customHeight="1">
      <c r="E807" s="186">
        <f>Pelit!A78</f>
      </c>
      <c r="F807" s="186"/>
      <c r="G807" s="186"/>
      <c r="H807" s="186"/>
      <c r="I807" s="186"/>
      <c r="J807" s="186"/>
      <c r="K807" s="186"/>
      <c r="L807" s="186"/>
      <c r="N807" s="187"/>
      <c r="O807" s="188"/>
      <c r="P807" s="188"/>
      <c r="Q807" s="189"/>
      <c r="V807" s="186">
        <f>Pelit!F78</f>
      </c>
      <c r="W807" s="186"/>
      <c r="X807" s="186"/>
      <c r="Y807" s="186"/>
      <c r="Z807" s="186"/>
      <c r="AA807" s="186"/>
      <c r="AB807" s="186"/>
      <c r="AC807" s="186"/>
      <c r="AE807" s="187"/>
      <c r="AF807" s="188"/>
      <c r="AG807" s="189"/>
    </row>
    <row r="808" spans="1:33" ht="24" customHeight="1" thickBot="1">
      <c r="A808" s="185" t="s">
        <v>145</v>
      </c>
      <c r="B808" s="185"/>
      <c r="C808" s="185"/>
      <c r="D808" s="185"/>
      <c r="E808" s="186"/>
      <c r="F808" s="186"/>
      <c r="G808" s="186"/>
      <c r="H808" s="186"/>
      <c r="I808" s="186"/>
      <c r="J808" s="186"/>
      <c r="K808" s="186"/>
      <c r="L808" s="186"/>
      <c r="N808" s="190"/>
      <c r="O808" s="191"/>
      <c r="P808" s="191"/>
      <c r="Q808" s="192"/>
      <c r="R808" s="185" t="s">
        <v>146</v>
      </c>
      <c r="S808" s="185"/>
      <c r="T808" s="185"/>
      <c r="U808" s="185"/>
      <c r="V808" s="186"/>
      <c r="W808" s="186"/>
      <c r="X808" s="186"/>
      <c r="Y808" s="186"/>
      <c r="Z808" s="186"/>
      <c r="AA808" s="186"/>
      <c r="AB808" s="186"/>
      <c r="AC808" s="186"/>
      <c r="AD808" s="98"/>
      <c r="AE808" s="190"/>
      <c r="AF808" s="191"/>
      <c r="AG808" s="192"/>
    </row>
    <row r="809" ht="24" customHeight="1" thickBot="1"/>
    <row r="810" spans="1:33" ht="24" customHeight="1" thickBot="1">
      <c r="A810" s="184" t="s">
        <v>117</v>
      </c>
      <c r="B810" s="184"/>
      <c r="C810" s="184"/>
      <c r="D810" s="184" t="s">
        <v>118</v>
      </c>
      <c r="E810" s="184"/>
      <c r="F810" s="184"/>
      <c r="G810" s="184" t="s">
        <v>119</v>
      </c>
      <c r="H810" s="184"/>
      <c r="I810" s="184"/>
      <c r="J810" s="184" t="s">
        <v>120</v>
      </c>
      <c r="K810" s="184"/>
      <c r="L810" s="184"/>
      <c r="M810" s="184" t="s">
        <v>121</v>
      </c>
      <c r="N810" s="184"/>
      <c r="O810" s="184"/>
      <c r="P810" s="184" t="s">
        <v>122</v>
      </c>
      <c r="Q810" s="184"/>
      <c r="R810" s="184"/>
      <c r="S810" s="184" t="s">
        <v>123</v>
      </c>
      <c r="T810" s="184"/>
      <c r="U810" s="184"/>
      <c r="V810" s="184" t="s">
        <v>124</v>
      </c>
      <c r="W810" s="184"/>
      <c r="X810" s="184"/>
      <c r="Y810" s="184" t="s">
        <v>125</v>
      </c>
      <c r="Z810" s="184"/>
      <c r="AA810" s="184"/>
      <c r="AB810" s="184" t="s">
        <v>126</v>
      </c>
      <c r="AC810" s="184"/>
      <c r="AD810" s="184"/>
      <c r="AE810" s="184" t="s">
        <v>127</v>
      </c>
      <c r="AF810" s="184"/>
      <c r="AG810" s="184"/>
    </row>
    <row r="811" spans="1:33" ht="24" customHeight="1">
      <c r="A811" s="182"/>
      <c r="B811" s="175" t="s">
        <v>18</v>
      </c>
      <c r="C811" s="177"/>
      <c r="D811" s="173"/>
      <c r="E811" s="180" t="s">
        <v>18</v>
      </c>
      <c r="F811" s="177"/>
      <c r="G811" s="173"/>
      <c r="H811" s="175" t="s">
        <v>18</v>
      </c>
      <c r="I811" s="177"/>
      <c r="J811" s="173"/>
      <c r="K811" s="175" t="s">
        <v>18</v>
      </c>
      <c r="L811" s="177"/>
      <c r="M811" s="173"/>
      <c r="N811" s="175" t="s">
        <v>18</v>
      </c>
      <c r="O811" s="177"/>
      <c r="P811" s="182"/>
      <c r="Q811" s="175" t="s">
        <v>18</v>
      </c>
      <c r="R811" s="177"/>
      <c r="S811" s="173"/>
      <c r="T811" s="180" t="s">
        <v>18</v>
      </c>
      <c r="U811" s="177"/>
      <c r="V811" s="173"/>
      <c r="W811" s="175" t="s">
        <v>18</v>
      </c>
      <c r="X811" s="177"/>
      <c r="Y811" s="173"/>
      <c r="Z811" s="175" t="s">
        <v>18</v>
      </c>
      <c r="AA811" s="177"/>
      <c r="AB811" s="173"/>
      <c r="AC811" s="175" t="s">
        <v>18</v>
      </c>
      <c r="AD811" s="177"/>
      <c r="AE811" s="173"/>
      <c r="AF811" s="175" t="s">
        <v>18</v>
      </c>
      <c r="AG811" s="177"/>
    </row>
    <row r="812" spans="1:33" ht="24" customHeight="1" thickBot="1">
      <c r="A812" s="183"/>
      <c r="B812" s="176"/>
      <c r="C812" s="178"/>
      <c r="D812" s="174"/>
      <c r="E812" s="181"/>
      <c r="F812" s="178"/>
      <c r="G812" s="174"/>
      <c r="H812" s="176"/>
      <c r="I812" s="178"/>
      <c r="J812" s="174"/>
      <c r="K812" s="176"/>
      <c r="L812" s="178"/>
      <c r="M812" s="174"/>
      <c r="N812" s="176"/>
      <c r="O812" s="178"/>
      <c r="P812" s="183"/>
      <c r="Q812" s="176"/>
      <c r="R812" s="178"/>
      <c r="S812" s="174"/>
      <c r="T812" s="181"/>
      <c r="U812" s="178"/>
      <c r="V812" s="174"/>
      <c r="W812" s="176"/>
      <c r="X812" s="178"/>
      <c r="Y812" s="174"/>
      <c r="Z812" s="176"/>
      <c r="AA812" s="178"/>
      <c r="AB812" s="174"/>
      <c r="AC812" s="176"/>
      <c r="AD812" s="178"/>
      <c r="AE812" s="174"/>
      <c r="AF812" s="176"/>
      <c r="AG812" s="178"/>
    </row>
    <row r="813" ht="24" customHeight="1"/>
    <row r="814" spans="11:18" ht="24" customHeight="1">
      <c r="K814" s="179" t="s">
        <v>147</v>
      </c>
      <c r="L814" s="179"/>
      <c r="M814" s="179"/>
      <c r="N814" s="179"/>
      <c r="O814" s="179"/>
      <c r="P814" s="179"/>
      <c r="Q814" s="179"/>
      <c r="R814" s="179"/>
    </row>
    <row r="815" spans="1:33" ht="24" customHeight="1">
      <c r="A815" s="98"/>
      <c r="B815" s="98"/>
      <c r="C815" s="98"/>
      <c r="D815" s="98"/>
      <c r="E815" s="98"/>
      <c r="F815" s="98"/>
      <c r="G815" s="98"/>
      <c r="H815" s="98"/>
      <c r="I815" s="98"/>
      <c r="J815" s="105" t="s">
        <v>143</v>
      </c>
      <c r="K815" s="179"/>
      <c r="L815" s="179"/>
      <c r="M815" s="179"/>
      <c r="N815" s="179"/>
      <c r="O815" s="179"/>
      <c r="P815" s="179"/>
      <c r="Q815" s="179"/>
      <c r="R815" s="179"/>
      <c r="S815" s="98"/>
      <c r="T815" s="98"/>
      <c r="U815" s="98"/>
      <c r="V815" s="98"/>
      <c r="W815" s="98"/>
      <c r="X815" s="98"/>
      <c r="Y815" s="98"/>
      <c r="Z815" s="98"/>
      <c r="AA815" s="98"/>
      <c r="AB815" s="98"/>
      <c r="AC815" s="98"/>
      <c r="AD815" s="98"/>
      <c r="AE815" s="98"/>
      <c r="AF815" s="98"/>
      <c r="AG815" s="98"/>
    </row>
    <row r="816" ht="24" customHeight="1">
      <c r="A816" s="98"/>
    </row>
    <row r="817" ht="24" customHeight="1">
      <c r="AG817" s="104">
        <f>AG805+1</f>
        <v>69</v>
      </c>
    </row>
    <row r="818" spans="1:33" ht="24" customHeight="1" thickBot="1">
      <c r="A818" s="100" t="s">
        <v>141</v>
      </c>
      <c r="B818" s="100"/>
      <c r="C818" s="100"/>
      <c r="D818" s="100"/>
      <c r="E818" s="100"/>
      <c r="F818" s="101" t="s">
        <v>142</v>
      </c>
      <c r="G818" s="100"/>
      <c r="H818" s="100"/>
      <c r="I818" s="100"/>
      <c r="J818" s="100"/>
      <c r="K818" s="100"/>
      <c r="L818" s="100"/>
      <c r="M818" s="100"/>
      <c r="N818" s="100" t="s">
        <v>16</v>
      </c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  <c r="AC818" s="100"/>
      <c r="AD818" s="100"/>
      <c r="AE818" s="100" t="s">
        <v>16</v>
      </c>
      <c r="AF818" s="100"/>
      <c r="AG818" s="100"/>
    </row>
    <row r="819" spans="5:33" ht="24" customHeight="1">
      <c r="E819" s="186">
        <f>Pelit!A79</f>
      </c>
      <c r="F819" s="186"/>
      <c r="G819" s="186"/>
      <c r="H819" s="186"/>
      <c r="I819" s="186"/>
      <c r="J819" s="186"/>
      <c r="K819" s="186"/>
      <c r="L819" s="186"/>
      <c r="N819" s="187"/>
      <c r="O819" s="188"/>
      <c r="P819" s="188"/>
      <c r="Q819" s="189"/>
      <c r="V819" s="186">
        <f>Pelit!F79</f>
      </c>
      <c r="W819" s="186"/>
      <c r="X819" s="186"/>
      <c r="Y819" s="186"/>
      <c r="Z819" s="186"/>
      <c r="AA819" s="186"/>
      <c r="AB819" s="186"/>
      <c r="AC819" s="186"/>
      <c r="AE819" s="187"/>
      <c r="AF819" s="188"/>
      <c r="AG819" s="189"/>
    </row>
    <row r="820" spans="1:33" ht="24" customHeight="1" thickBot="1">
      <c r="A820" s="185" t="s">
        <v>145</v>
      </c>
      <c r="B820" s="185"/>
      <c r="C820" s="185"/>
      <c r="D820" s="185"/>
      <c r="E820" s="186"/>
      <c r="F820" s="186"/>
      <c r="G820" s="186"/>
      <c r="H820" s="186"/>
      <c r="I820" s="186"/>
      <c r="J820" s="186"/>
      <c r="K820" s="186"/>
      <c r="L820" s="186"/>
      <c r="N820" s="190"/>
      <c r="O820" s="191"/>
      <c r="P820" s="191"/>
      <c r="Q820" s="192"/>
      <c r="R820" s="185" t="s">
        <v>146</v>
      </c>
      <c r="S820" s="185"/>
      <c r="T820" s="185"/>
      <c r="U820" s="185"/>
      <c r="V820" s="186"/>
      <c r="W820" s="186"/>
      <c r="X820" s="186"/>
      <c r="Y820" s="186"/>
      <c r="Z820" s="186"/>
      <c r="AA820" s="186"/>
      <c r="AB820" s="186"/>
      <c r="AC820" s="186"/>
      <c r="AD820" s="98"/>
      <c r="AE820" s="190"/>
      <c r="AF820" s="191"/>
      <c r="AG820" s="192"/>
    </row>
    <row r="821" ht="24" customHeight="1" thickBot="1"/>
    <row r="822" spans="1:33" ht="24" customHeight="1" thickBot="1">
      <c r="A822" s="184" t="s">
        <v>117</v>
      </c>
      <c r="B822" s="184"/>
      <c r="C822" s="184"/>
      <c r="D822" s="184" t="s">
        <v>118</v>
      </c>
      <c r="E822" s="184"/>
      <c r="F822" s="184"/>
      <c r="G822" s="184" t="s">
        <v>119</v>
      </c>
      <c r="H822" s="184"/>
      <c r="I822" s="184"/>
      <c r="J822" s="184" t="s">
        <v>120</v>
      </c>
      <c r="K822" s="184"/>
      <c r="L822" s="184"/>
      <c r="M822" s="184" t="s">
        <v>121</v>
      </c>
      <c r="N822" s="184"/>
      <c r="O822" s="184"/>
      <c r="P822" s="184" t="s">
        <v>122</v>
      </c>
      <c r="Q822" s="184"/>
      <c r="R822" s="184"/>
      <c r="S822" s="184" t="s">
        <v>123</v>
      </c>
      <c r="T822" s="184"/>
      <c r="U822" s="184"/>
      <c r="V822" s="184" t="s">
        <v>124</v>
      </c>
      <c r="W822" s="184"/>
      <c r="X822" s="184"/>
      <c r="Y822" s="184" t="s">
        <v>125</v>
      </c>
      <c r="Z822" s="184"/>
      <c r="AA822" s="184"/>
      <c r="AB822" s="184" t="s">
        <v>126</v>
      </c>
      <c r="AC822" s="184"/>
      <c r="AD822" s="184"/>
      <c r="AE822" s="184" t="s">
        <v>127</v>
      </c>
      <c r="AF822" s="184"/>
      <c r="AG822" s="184"/>
    </row>
    <row r="823" spans="1:33" ht="24" customHeight="1">
      <c r="A823" s="182"/>
      <c r="B823" s="175" t="s">
        <v>18</v>
      </c>
      <c r="C823" s="177"/>
      <c r="D823" s="173"/>
      <c r="E823" s="180" t="s">
        <v>18</v>
      </c>
      <c r="F823" s="177"/>
      <c r="G823" s="173"/>
      <c r="H823" s="175" t="s">
        <v>18</v>
      </c>
      <c r="I823" s="177"/>
      <c r="J823" s="173"/>
      <c r="K823" s="175" t="s">
        <v>18</v>
      </c>
      <c r="L823" s="177"/>
      <c r="M823" s="173"/>
      <c r="N823" s="175" t="s">
        <v>18</v>
      </c>
      <c r="O823" s="177"/>
      <c r="P823" s="182"/>
      <c r="Q823" s="175" t="s">
        <v>18</v>
      </c>
      <c r="R823" s="177"/>
      <c r="S823" s="173"/>
      <c r="T823" s="180" t="s">
        <v>18</v>
      </c>
      <c r="U823" s="177"/>
      <c r="V823" s="173"/>
      <c r="W823" s="175" t="s">
        <v>18</v>
      </c>
      <c r="X823" s="177"/>
      <c r="Y823" s="173"/>
      <c r="Z823" s="175" t="s">
        <v>18</v>
      </c>
      <c r="AA823" s="177"/>
      <c r="AB823" s="173"/>
      <c r="AC823" s="175" t="s">
        <v>18</v>
      </c>
      <c r="AD823" s="177"/>
      <c r="AE823" s="173"/>
      <c r="AF823" s="175" t="s">
        <v>18</v>
      </c>
      <c r="AG823" s="177"/>
    </row>
    <row r="824" spans="1:33" ht="24" customHeight="1" thickBot="1">
      <c r="A824" s="183"/>
      <c r="B824" s="176"/>
      <c r="C824" s="178"/>
      <c r="D824" s="174"/>
      <c r="E824" s="181"/>
      <c r="F824" s="178"/>
      <c r="G824" s="174"/>
      <c r="H824" s="176"/>
      <c r="I824" s="178"/>
      <c r="J824" s="174"/>
      <c r="K824" s="176"/>
      <c r="L824" s="178"/>
      <c r="M824" s="174"/>
      <c r="N824" s="176"/>
      <c r="O824" s="178"/>
      <c r="P824" s="183"/>
      <c r="Q824" s="176"/>
      <c r="R824" s="178"/>
      <c r="S824" s="174"/>
      <c r="T824" s="181"/>
      <c r="U824" s="178"/>
      <c r="V824" s="174"/>
      <c r="W824" s="176"/>
      <c r="X824" s="178"/>
      <c r="Y824" s="174"/>
      <c r="Z824" s="176"/>
      <c r="AA824" s="178"/>
      <c r="AB824" s="174"/>
      <c r="AC824" s="176"/>
      <c r="AD824" s="178"/>
      <c r="AE824" s="174"/>
      <c r="AF824" s="176"/>
      <c r="AG824" s="178"/>
    </row>
    <row r="825" spans="1:33" ht="24" customHeight="1">
      <c r="A825" s="102"/>
      <c r="B825" s="102"/>
      <c r="C825" s="102"/>
      <c r="D825" s="102"/>
      <c r="E825" s="102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  <c r="Q825" s="102"/>
      <c r="R825" s="102"/>
      <c r="S825" s="102"/>
      <c r="T825" s="102"/>
      <c r="U825" s="102"/>
      <c r="V825" s="102"/>
      <c r="W825" s="102"/>
      <c r="X825" s="102"/>
      <c r="Y825" s="102"/>
      <c r="Z825" s="102"/>
      <c r="AA825" s="102"/>
      <c r="AB825" s="102"/>
      <c r="AC825" s="102"/>
      <c r="AD825" s="102"/>
      <c r="AE825" s="102"/>
      <c r="AF825" s="102"/>
      <c r="AG825" s="102"/>
    </row>
    <row r="826" spans="1:33" ht="24" customHeight="1">
      <c r="A826" s="102"/>
      <c r="B826" s="102"/>
      <c r="C826" s="102"/>
      <c r="D826" s="102"/>
      <c r="E826" s="102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02"/>
      <c r="Q826" s="102"/>
      <c r="R826" s="102"/>
      <c r="S826" s="102"/>
      <c r="T826" s="102"/>
      <c r="U826" s="102"/>
      <c r="V826" s="102"/>
      <c r="W826" s="102"/>
      <c r="X826" s="102"/>
      <c r="Y826" s="102"/>
      <c r="Z826" s="102"/>
      <c r="AA826" s="102"/>
      <c r="AB826" s="102"/>
      <c r="AC826" s="102"/>
      <c r="AD826" s="102"/>
      <c r="AE826" s="102"/>
      <c r="AF826" s="102"/>
      <c r="AG826" s="102"/>
    </row>
    <row r="827" spans="1:33" ht="24" customHeight="1">
      <c r="A827" s="98"/>
      <c r="B827" s="102"/>
      <c r="C827" s="102"/>
      <c r="D827" s="102"/>
      <c r="E827" s="102"/>
      <c r="F827" s="102"/>
      <c r="G827" s="102"/>
      <c r="H827" s="102"/>
      <c r="I827" s="102"/>
      <c r="J827" s="105" t="s">
        <v>143</v>
      </c>
      <c r="K827" s="99" t="s">
        <v>144</v>
      </c>
      <c r="L827" s="102"/>
      <c r="M827" s="102"/>
      <c r="N827" s="102"/>
      <c r="O827" s="102"/>
      <c r="P827" s="102"/>
      <c r="Q827" s="102"/>
      <c r="R827" s="102"/>
      <c r="S827" s="102"/>
      <c r="T827" s="102"/>
      <c r="U827" s="102"/>
      <c r="V827" s="102"/>
      <c r="W827" s="102"/>
      <c r="X827" s="102"/>
      <c r="Y827" s="102"/>
      <c r="Z827" s="102"/>
      <c r="AA827" s="102"/>
      <c r="AB827" s="102"/>
      <c r="AC827" s="102"/>
      <c r="AD827" s="102"/>
      <c r="AE827" s="102"/>
      <c r="AF827" s="102"/>
      <c r="AG827" s="102"/>
    </row>
    <row r="828" spans="1:33" ht="24" customHeight="1">
      <c r="A828" s="103"/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</row>
    <row r="829" spans="1:33" ht="24" customHeight="1">
      <c r="A829" s="102"/>
      <c r="B829" s="102"/>
      <c r="C829" s="102"/>
      <c r="D829" s="102"/>
      <c r="E829" s="102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02"/>
      <c r="Q829" s="102"/>
      <c r="R829" s="102"/>
      <c r="S829" s="102"/>
      <c r="T829" s="102"/>
      <c r="U829" s="102"/>
      <c r="V829" s="102"/>
      <c r="W829" s="102"/>
      <c r="X829" s="102"/>
      <c r="Y829" s="102"/>
      <c r="Z829" s="102"/>
      <c r="AA829" s="102"/>
      <c r="AB829" s="102"/>
      <c r="AC829" s="102"/>
      <c r="AD829" s="102"/>
      <c r="AE829" s="102"/>
      <c r="AF829" s="102"/>
      <c r="AG829" s="104">
        <f>AG817+1</f>
        <v>70</v>
      </c>
    </row>
    <row r="830" spans="1:33" ht="24" customHeight="1" thickBot="1">
      <c r="A830" s="100" t="s">
        <v>141</v>
      </c>
      <c r="B830" s="100"/>
      <c r="C830" s="100"/>
      <c r="D830" s="100"/>
      <c r="E830" s="100"/>
      <c r="F830" s="101" t="s">
        <v>142</v>
      </c>
      <c r="G830" s="100"/>
      <c r="H830" s="100"/>
      <c r="I830" s="100"/>
      <c r="J830" s="100"/>
      <c r="K830" s="100"/>
      <c r="L830" s="100"/>
      <c r="M830" s="100"/>
      <c r="N830" s="100" t="s">
        <v>16</v>
      </c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 t="s">
        <v>16</v>
      </c>
      <c r="AF830" s="100"/>
      <c r="AG830" s="100"/>
    </row>
    <row r="831" spans="5:33" ht="24" customHeight="1">
      <c r="E831" s="186">
        <f>Pelit!A80</f>
      </c>
      <c r="F831" s="186"/>
      <c r="G831" s="186"/>
      <c r="H831" s="186"/>
      <c r="I831" s="186"/>
      <c r="J831" s="186"/>
      <c r="K831" s="186"/>
      <c r="L831" s="186"/>
      <c r="N831" s="187"/>
      <c r="O831" s="188"/>
      <c r="P831" s="188"/>
      <c r="Q831" s="189"/>
      <c r="V831" s="186">
        <f>Pelit!F80</f>
      </c>
      <c r="W831" s="186"/>
      <c r="X831" s="186"/>
      <c r="Y831" s="186"/>
      <c r="Z831" s="186"/>
      <c r="AA831" s="186"/>
      <c r="AB831" s="186"/>
      <c r="AC831" s="186"/>
      <c r="AE831" s="187"/>
      <c r="AF831" s="188"/>
      <c r="AG831" s="189"/>
    </row>
    <row r="832" spans="1:33" ht="24" customHeight="1" thickBot="1">
      <c r="A832" s="185" t="s">
        <v>145</v>
      </c>
      <c r="B832" s="185"/>
      <c r="C832" s="185"/>
      <c r="D832" s="185"/>
      <c r="E832" s="186"/>
      <c r="F832" s="186"/>
      <c r="G832" s="186"/>
      <c r="H832" s="186"/>
      <c r="I832" s="186"/>
      <c r="J832" s="186"/>
      <c r="K832" s="186"/>
      <c r="L832" s="186"/>
      <c r="N832" s="190"/>
      <c r="O832" s="191"/>
      <c r="P832" s="191"/>
      <c r="Q832" s="192"/>
      <c r="R832" s="185" t="s">
        <v>146</v>
      </c>
      <c r="S832" s="185"/>
      <c r="T832" s="185"/>
      <c r="U832" s="185"/>
      <c r="V832" s="186"/>
      <c r="W832" s="186"/>
      <c r="X832" s="186"/>
      <c r="Y832" s="186"/>
      <c r="Z832" s="186"/>
      <c r="AA832" s="186"/>
      <c r="AB832" s="186"/>
      <c r="AC832" s="186"/>
      <c r="AD832" s="98"/>
      <c r="AE832" s="190"/>
      <c r="AF832" s="191"/>
      <c r="AG832" s="192"/>
    </row>
    <row r="833" ht="24" customHeight="1" thickBot="1"/>
    <row r="834" spans="1:33" ht="24" customHeight="1" thickBot="1">
      <c r="A834" s="184" t="s">
        <v>117</v>
      </c>
      <c r="B834" s="184"/>
      <c r="C834" s="184"/>
      <c r="D834" s="184" t="s">
        <v>118</v>
      </c>
      <c r="E834" s="184"/>
      <c r="F834" s="184"/>
      <c r="G834" s="184" t="s">
        <v>119</v>
      </c>
      <c r="H834" s="184"/>
      <c r="I834" s="184"/>
      <c r="J834" s="184" t="s">
        <v>120</v>
      </c>
      <c r="K834" s="184"/>
      <c r="L834" s="184"/>
      <c r="M834" s="184" t="s">
        <v>121</v>
      </c>
      <c r="N834" s="184"/>
      <c r="O834" s="184"/>
      <c r="P834" s="184" t="s">
        <v>122</v>
      </c>
      <c r="Q834" s="184"/>
      <c r="R834" s="184"/>
      <c r="S834" s="184" t="s">
        <v>123</v>
      </c>
      <c r="T834" s="184"/>
      <c r="U834" s="184"/>
      <c r="V834" s="184" t="s">
        <v>124</v>
      </c>
      <c r="W834" s="184"/>
      <c r="X834" s="184"/>
      <c r="Y834" s="184" t="s">
        <v>125</v>
      </c>
      <c r="Z834" s="184"/>
      <c r="AA834" s="184"/>
      <c r="AB834" s="184" t="s">
        <v>126</v>
      </c>
      <c r="AC834" s="184"/>
      <c r="AD834" s="184"/>
      <c r="AE834" s="184" t="s">
        <v>127</v>
      </c>
      <c r="AF834" s="184"/>
      <c r="AG834" s="184"/>
    </row>
    <row r="835" spans="1:33" ht="24" customHeight="1">
      <c r="A835" s="182"/>
      <c r="B835" s="175" t="s">
        <v>18</v>
      </c>
      <c r="C835" s="177"/>
      <c r="D835" s="173"/>
      <c r="E835" s="180" t="s">
        <v>18</v>
      </c>
      <c r="F835" s="177"/>
      <c r="G835" s="173"/>
      <c r="H835" s="175" t="s">
        <v>18</v>
      </c>
      <c r="I835" s="177"/>
      <c r="J835" s="173"/>
      <c r="K835" s="175" t="s">
        <v>18</v>
      </c>
      <c r="L835" s="177"/>
      <c r="M835" s="173"/>
      <c r="N835" s="175" t="s">
        <v>18</v>
      </c>
      <c r="O835" s="177"/>
      <c r="P835" s="182"/>
      <c r="Q835" s="175" t="s">
        <v>18</v>
      </c>
      <c r="R835" s="177"/>
      <c r="S835" s="173"/>
      <c r="T835" s="180" t="s">
        <v>18</v>
      </c>
      <c r="U835" s="177"/>
      <c r="V835" s="173"/>
      <c r="W835" s="175" t="s">
        <v>18</v>
      </c>
      <c r="X835" s="177"/>
      <c r="Y835" s="173"/>
      <c r="Z835" s="175" t="s">
        <v>18</v>
      </c>
      <c r="AA835" s="177"/>
      <c r="AB835" s="173"/>
      <c r="AC835" s="175" t="s">
        <v>18</v>
      </c>
      <c r="AD835" s="177"/>
      <c r="AE835" s="173"/>
      <c r="AF835" s="175" t="s">
        <v>18</v>
      </c>
      <c r="AG835" s="177"/>
    </row>
    <row r="836" spans="1:33" ht="24" customHeight="1" thickBot="1">
      <c r="A836" s="183"/>
      <c r="B836" s="176"/>
      <c r="C836" s="178"/>
      <c r="D836" s="174"/>
      <c r="E836" s="181"/>
      <c r="F836" s="178"/>
      <c r="G836" s="174"/>
      <c r="H836" s="176"/>
      <c r="I836" s="178"/>
      <c r="J836" s="174"/>
      <c r="K836" s="176"/>
      <c r="L836" s="178"/>
      <c r="M836" s="174"/>
      <c r="N836" s="176"/>
      <c r="O836" s="178"/>
      <c r="P836" s="183"/>
      <c r="Q836" s="176"/>
      <c r="R836" s="178"/>
      <c r="S836" s="174"/>
      <c r="T836" s="181"/>
      <c r="U836" s="178"/>
      <c r="V836" s="174"/>
      <c r="W836" s="176"/>
      <c r="X836" s="178"/>
      <c r="Y836" s="174"/>
      <c r="Z836" s="176"/>
      <c r="AA836" s="178"/>
      <c r="AB836" s="174"/>
      <c r="AC836" s="176"/>
      <c r="AD836" s="178"/>
      <c r="AE836" s="174"/>
      <c r="AF836" s="176"/>
      <c r="AG836" s="178"/>
    </row>
    <row r="837" ht="24" customHeight="1"/>
    <row r="838" spans="11:18" ht="24" customHeight="1">
      <c r="K838" s="179" t="s">
        <v>147</v>
      </c>
      <c r="L838" s="179"/>
      <c r="M838" s="179"/>
      <c r="N838" s="179"/>
      <c r="O838" s="179"/>
      <c r="P838" s="179"/>
      <c r="Q838" s="179"/>
      <c r="R838" s="179"/>
    </row>
    <row r="839" spans="1:33" ht="24" customHeight="1">
      <c r="A839" s="98"/>
      <c r="B839" s="98"/>
      <c r="C839" s="98"/>
      <c r="D839" s="98"/>
      <c r="E839" s="98"/>
      <c r="F839" s="98"/>
      <c r="G839" s="98"/>
      <c r="H839" s="98"/>
      <c r="I839" s="98"/>
      <c r="J839" s="105" t="s">
        <v>143</v>
      </c>
      <c r="K839" s="179"/>
      <c r="L839" s="179"/>
      <c r="M839" s="179"/>
      <c r="N839" s="179"/>
      <c r="O839" s="179"/>
      <c r="P839" s="179"/>
      <c r="Q839" s="179"/>
      <c r="R839" s="179"/>
      <c r="S839" s="98"/>
      <c r="T839" s="98"/>
      <c r="U839" s="98"/>
      <c r="V839" s="98"/>
      <c r="W839" s="98"/>
      <c r="X839" s="98"/>
      <c r="Y839" s="98"/>
      <c r="Z839" s="98"/>
      <c r="AA839" s="98"/>
      <c r="AB839" s="98"/>
      <c r="AC839" s="98"/>
      <c r="AD839" s="98"/>
      <c r="AE839" s="98"/>
      <c r="AF839" s="98"/>
      <c r="AG839" s="98"/>
    </row>
    <row r="840" ht="24" customHeight="1">
      <c r="A840" s="98"/>
    </row>
    <row r="841" ht="24" customHeight="1">
      <c r="AG841" s="104">
        <f>AG829+1</f>
        <v>71</v>
      </c>
    </row>
    <row r="842" spans="1:33" ht="24" customHeight="1" thickBot="1">
      <c r="A842" s="100" t="s">
        <v>141</v>
      </c>
      <c r="B842" s="100"/>
      <c r="C842" s="100"/>
      <c r="D842" s="100"/>
      <c r="E842" s="100"/>
      <c r="F842" s="101" t="s">
        <v>142</v>
      </c>
      <c r="G842" s="100"/>
      <c r="H842" s="100"/>
      <c r="I842" s="100"/>
      <c r="J842" s="100"/>
      <c r="K842" s="100"/>
      <c r="L842" s="100"/>
      <c r="M842" s="100"/>
      <c r="N842" s="100" t="s">
        <v>16</v>
      </c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  <c r="AC842" s="100"/>
      <c r="AD842" s="100"/>
      <c r="AE842" s="100" t="s">
        <v>16</v>
      </c>
      <c r="AF842" s="100"/>
      <c r="AG842" s="100"/>
    </row>
    <row r="843" spans="5:33" ht="24" customHeight="1">
      <c r="E843" s="186">
        <f>Pelit!A81</f>
      </c>
      <c r="F843" s="186"/>
      <c r="G843" s="186"/>
      <c r="H843" s="186"/>
      <c r="I843" s="186"/>
      <c r="J843" s="186"/>
      <c r="K843" s="186"/>
      <c r="L843" s="186"/>
      <c r="N843" s="187"/>
      <c r="O843" s="188"/>
      <c r="P843" s="188"/>
      <c r="Q843" s="189"/>
      <c r="V843" s="186">
        <f>Pelit!F81</f>
      </c>
      <c r="W843" s="186"/>
      <c r="X843" s="186"/>
      <c r="Y843" s="186"/>
      <c r="Z843" s="186"/>
      <c r="AA843" s="186"/>
      <c r="AB843" s="186"/>
      <c r="AC843" s="186"/>
      <c r="AE843" s="187"/>
      <c r="AF843" s="188"/>
      <c r="AG843" s="189"/>
    </row>
    <row r="844" spans="1:33" ht="24" customHeight="1" thickBot="1">
      <c r="A844" s="185" t="s">
        <v>145</v>
      </c>
      <c r="B844" s="185"/>
      <c r="C844" s="185"/>
      <c r="D844" s="185"/>
      <c r="E844" s="186"/>
      <c r="F844" s="186"/>
      <c r="G844" s="186"/>
      <c r="H844" s="186"/>
      <c r="I844" s="186"/>
      <c r="J844" s="186"/>
      <c r="K844" s="186"/>
      <c r="L844" s="186"/>
      <c r="N844" s="190"/>
      <c r="O844" s="191"/>
      <c r="P844" s="191"/>
      <c r="Q844" s="192"/>
      <c r="R844" s="185" t="s">
        <v>146</v>
      </c>
      <c r="S844" s="185"/>
      <c r="T844" s="185"/>
      <c r="U844" s="185"/>
      <c r="V844" s="186"/>
      <c r="W844" s="186"/>
      <c r="X844" s="186"/>
      <c r="Y844" s="186"/>
      <c r="Z844" s="186"/>
      <c r="AA844" s="186"/>
      <c r="AB844" s="186"/>
      <c r="AC844" s="186"/>
      <c r="AD844" s="98"/>
      <c r="AE844" s="190"/>
      <c r="AF844" s="191"/>
      <c r="AG844" s="192"/>
    </row>
    <row r="845" ht="24" customHeight="1" thickBot="1"/>
    <row r="846" spans="1:33" ht="24" customHeight="1" thickBot="1">
      <c r="A846" s="184" t="s">
        <v>117</v>
      </c>
      <c r="B846" s="184"/>
      <c r="C846" s="184"/>
      <c r="D846" s="184" t="s">
        <v>118</v>
      </c>
      <c r="E846" s="184"/>
      <c r="F846" s="184"/>
      <c r="G846" s="184" t="s">
        <v>119</v>
      </c>
      <c r="H846" s="184"/>
      <c r="I846" s="184"/>
      <c r="J846" s="184" t="s">
        <v>120</v>
      </c>
      <c r="K846" s="184"/>
      <c r="L846" s="184"/>
      <c r="M846" s="184" t="s">
        <v>121</v>
      </c>
      <c r="N846" s="184"/>
      <c r="O846" s="184"/>
      <c r="P846" s="184" t="s">
        <v>122</v>
      </c>
      <c r="Q846" s="184"/>
      <c r="R846" s="184"/>
      <c r="S846" s="184" t="s">
        <v>123</v>
      </c>
      <c r="T846" s="184"/>
      <c r="U846" s="184"/>
      <c r="V846" s="184" t="s">
        <v>124</v>
      </c>
      <c r="W846" s="184"/>
      <c r="X846" s="184"/>
      <c r="Y846" s="184" t="s">
        <v>125</v>
      </c>
      <c r="Z846" s="184"/>
      <c r="AA846" s="184"/>
      <c r="AB846" s="184" t="s">
        <v>126</v>
      </c>
      <c r="AC846" s="184"/>
      <c r="AD846" s="184"/>
      <c r="AE846" s="184" t="s">
        <v>127</v>
      </c>
      <c r="AF846" s="184"/>
      <c r="AG846" s="184"/>
    </row>
    <row r="847" spans="1:33" ht="24" customHeight="1">
      <c r="A847" s="182"/>
      <c r="B847" s="175" t="s">
        <v>18</v>
      </c>
      <c r="C847" s="177"/>
      <c r="D847" s="173"/>
      <c r="E847" s="180" t="s">
        <v>18</v>
      </c>
      <c r="F847" s="177"/>
      <c r="G847" s="173"/>
      <c r="H847" s="175" t="s">
        <v>18</v>
      </c>
      <c r="I847" s="177"/>
      <c r="J847" s="173"/>
      <c r="K847" s="175" t="s">
        <v>18</v>
      </c>
      <c r="L847" s="177"/>
      <c r="M847" s="173"/>
      <c r="N847" s="175" t="s">
        <v>18</v>
      </c>
      <c r="O847" s="177"/>
      <c r="P847" s="182"/>
      <c r="Q847" s="175" t="s">
        <v>18</v>
      </c>
      <c r="R847" s="177"/>
      <c r="S847" s="173"/>
      <c r="T847" s="180" t="s">
        <v>18</v>
      </c>
      <c r="U847" s="177"/>
      <c r="V847" s="173"/>
      <c r="W847" s="175" t="s">
        <v>18</v>
      </c>
      <c r="X847" s="177"/>
      <c r="Y847" s="173"/>
      <c r="Z847" s="175" t="s">
        <v>18</v>
      </c>
      <c r="AA847" s="177"/>
      <c r="AB847" s="173"/>
      <c r="AC847" s="175" t="s">
        <v>18</v>
      </c>
      <c r="AD847" s="177"/>
      <c r="AE847" s="173"/>
      <c r="AF847" s="175" t="s">
        <v>18</v>
      </c>
      <c r="AG847" s="177"/>
    </row>
    <row r="848" spans="1:33" ht="24" customHeight="1" thickBot="1">
      <c r="A848" s="183"/>
      <c r="B848" s="176"/>
      <c r="C848" s="178"/>
      <c r="D848" s="174"/>
      <c r="E848" s="181"/>
      <c r="F848" s="178"/>
      <c r="G848" s="174"/>
      <c r="H848" s="176"/>
      <c r="I848" s="178"/>
      <c r="J848" s="174"/>
      <c r="K848" s="176"/>
      <c r="L848" s="178"/>
      <c r="M848" s="174"/>
      <c r="N848" s="176"/>
      <c r="O848" s="178"/>
      <c r="P848" s="183"/>
      <c r="Q848" s="176"/>
      <c r="R848" s="178"/>
      <c r="S848" s="174"/>
      <c r="T848" s="181"/>
      <c r="U848" s="178"/>
      <c r="V848" s="174"/>
      <c r="W848" s="176"/>
      <c r="X848" s="178"/>
      <c r="Y848" s="174"/>
      <c r="Z848" s="176"/>
      <c r="AA848" s="178"/>
      <c r="AB848" s="174"/>
      <c r="AC848" s="176"/>
      <c r="AD848" s="178"/>
      <c r="AE848" s="174"/>
      <c r="AF848" s="176"/>
      <c r="AG848" s="178"/>
    </row>
    <row r="849" spans="1:33" ht="24" customHeight="1">
      <c r="A849" s="102"/>
      <c r="B849" s="102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  <c r="Q849" s="102"/>
      <c r="R849" s="102"/>
      <c r="S849" s="102"/>
      <c r="T849" s="102"/>
      <c r="U849" s="102"/>
      <c r="V849" s="102"/>
      <c r="W849" s="102"/>
      <c r="X849" s="102"/>
      <c r="Y849" s="102"/>
      <c r="Z849" s="102"/>
      <c r="AA849" s="102"/>
      <c r="AB849" s="102"/>
      <c r="AC849" s="102"/>
      <c r="AD849" s="102"/>
      <c r="AE849" s="102"/>
      <c r="AF849" s="102"/>
      <c r="AG849" s="102"/>
    </row>
    <row r="850" spans="1:33" ht="24" customHeight="1">
      <c r="A850" s="102"/>
      <c r="B850" s="102"/>
      <c r="C850" s="102"/>
      <c r="D850" s="102"/>
      <c r="E850" s="102"/>
      <c r="F850" s="102"/>
      <c r="G850" s="102"/>
      <c r="H850" s="102"/>
      <c r="I850" s="102"/>
      <c r="J850" s="102"/>
      <c r="K850" s="179" t="s">
        <v>147</v>
      </c>
      <c r="L850" s="179"/>
      <c r="M850" s="179"/>
      <c r="N850" s="179"/>
      <c r="O850" s="179"/>
      <c r="P850" s="179"/>
      <c r="Q850" s="179"/>
      <c r="R850" s="179"/>
      <c r="S850" s="102"/>
      <c r="T850" s="102"/>
      <c r="U850" s="102"/>
      <c r="V850" s="102"/>
      <c r="W850" s="102"/>
      <c r="X850" s="102"/>
      <c r="Y850" s="102"/>
      <c r="Z850" s="102"/>
      <c r="AA850" s="102"/>
      <c r="AB850" s="102"/>
      <c r="AC850" s="102"/>
      <c r="AD850" s="102"/>
      <c r="AE850" s="102"/>
      <c r="AF850" s="102"/>
      <c r="AG850" s="102"/>
    </row>
    <row r="851" spans="1:33" ht="24" customHeight="1">
      <c r="A851" s="98"/>
      <c r="B851" s="102"/>
      <c r="C851" s="102"/>
      <c r="D851" s="102"/>
      <c r="E851" s="102"/>
      <c r="F851" s="102"/>
      <c r="G851" s="102"/>
      <c r="H851" s="102"/>
      <c r="I851" s="102"/>
      <c r="J851" s="105" t="s">
        <v>143</v>
      </c>
      <c r="K851" s="179"/>
      <c r="L851" s="179"/>
      <c r="M851" s="179"/>
      <c r="N851" s="179"/>
      <c r="O851" s="179"/>
      <c r="P851" s="179"/>
      <c r="Q851" s="179"/>
      <c r="R851" s="179"/>
      <c r="S851" s="102"/>
      <c r="T851" s="102"/>
      <c r="U851" s="102"/>
      <c r="V851" s="102"/>
      <c r="W851" s="102"/>
      <c r="X851" s="102"/>
      <c r="Y851" s="102"/>
      <c r="Z851" s="102"/>
      <c r="AA851" s="102"/>
      <c r="AB851" s="102"/>
      <c r="AC851" s="102"/>
      <c r="AD851" s="102"/>
      <c r="AE851" s="102"/>
      <c r="AF851" s="102"/>
      <c r="AG851" s="102"/>
    </row>
    <row r="852" spans="1:33" ht="24" customHeight="1">
      <c r="A852" s="103"/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</row>
    <row r="853" spans="1:33" ht="24" customHeight="1">
      <c r="A853" s="102"/>
      <c r="B853" s="102"/>
      <c r="C853" s="102"/>
      <c r="D853" s="102"/>
      <c r="E853" s="102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  <c r="Q853" s="102"/>
      <c r="R853" s="102"/>
      <c r="S853" s="102"/>
      <c r="T853" s="102"/>
      <c r="U853" s="102"/>
      <c r="V853" s="102"/>
      <c r="W853" s="102"/>
      <c r="X853" s="102"/>
      <c r="Y853" s="102"/>
      <c r="Z853" s="102"/>
      <c r="AA853" s="102"/>
      <c r="AB853" s="102"/>
      <c r="AC853" s="102"/>
      <c r="AD853" s="102"/>
      <c r="AE853" s="102"/>
      <c r="AF853" s="102"/>
      <c r="AG853" s="104">
        <f>AG841+1</f>
        <v>72</v>
      </c>
    </row>
    <row r="854" spans="1:33" ht="24" customHeight="1" thickBot="1">
      <c r="A854" s="100" t="s">
        <v>141</v>
      </c>
      <c r="B854" s="100"/>
      <c r="C854" s="100"/>
      <c r="D854" s="100"/>
      <c r="E854" s="100"/>
      <c r="F854" s="101" t="s">
        <v>142</v>
      </c>
      <c r="G854" s="100"/>
      <c r="H854" s="100"/>
      <c r="I854" s="100"/>
      <c r="J854" s="100"/>
      <c r="K854" s="100"/>
      <c r="L854" s="100"/>
      <c r="M854" s="100"/>
      <c r="N854" s="100" t="s">
        <v>16</v>
      </c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 t="s">
        <v>16</v>
      </c>
      <c r="AF854" s="100"/>
      <c r="AG854" s="100"/>
    </row>
    <row r="855" spans="5:33" ht="24" customHeight="1">
      <c r="E855" s="186">
        <f>Pelit!A82</f>
      </c>
      <c r="F855" s="186"/>
      <c r="G855" s="186"/>
      <c r="H855" s="186"/>
      <c r="I855" s="186"/>
      <c r="J855" s="186"/>
      <c r="K855" s="186"/>
      <c r="L855" s="186"/>
      <c r="N855" s="187"/>
      <c r="O855" s="188"/>
      <c r="P855" s="188"/>
      <c r="Q855" s="189"/>
      <c r="V855" s="186">
        <f>Pelit!F82</f>
      </c>
      <c r="W855" s="186"/>
      <c r="X855" s="186"/>
      <c r="Y855" s="186"/>
      <c r="Z855" s="186"/>
      <c r="AA855" s="186"/>
      <c r="AB855" s="186"/>
      <c r="AC855" s="186"/>
      <c r="AE855" s="187"/>
      <c r="AF855" s="188"/>
      <c r="AG855" s="189"/>
    </row>
    <row r="856" spans="1:33" ht="24" customHeight="1" thickBot="1">
      <c r="A856" s="185" t="s">
        <v>145</v>
      </c>
      <c r="B856" s="185"/>
      <c r="C856" s="185"/>
      <c r="D856" s="185"/>
      <c r="E856" s="186"/>
      <c r="F856" s="186"/>
      <c r="G856" s="186"/>
      <c r="H856" s="186"/>
      <c r="I856" s="186"/>
      <c r="J856" s="186"/>
      <c r="K856" s="186"/>
      <c r="L856" s="186"/>
      <c r="N856" s="190"/>
      <c r="O856" s="191"/>
      <c r="P856" s="191"/>
      <c r="Q856" s="192"/>
      <c r="R856" s="185" t="s">
        <v>146</v>
      </c>
      <c r="S856" s="185"/>
      <c r="T856" s="185"/>
      <c r="U856" s="185"/>
      <c r="V856" s="186"/>
      <c r="W856" s="186"/>
      <c r="X856" s="186"/>
      <c r="Y856" s="186"/>
      <c r="Z856" s="186"/>
      <c r="AA856" s="186"/>
      <c r="AB856" s="186"/>
      <c r="AC856" s="186"/>
      <c r="AD856" s="98"/>
      <c r="AE856" s="190"/>
      <c r="AF856" s="191"/>
      <c r="AG856" s="192"/>
    </row>
    <row r="857" ht="24" customHeight="1" thickBot="1"/>
    <row r="858" spans="1:33" ht="24" customHeight="1" thickBot="1">
      <c r="A858" s="184" t="s">
        <v>117</v>
      </c>
      <c r="B858" s="184"/>
      <c r="C858" s="184"/>
      <c r="D858" s="184" t="s">
        <v>118</v>
      </c>
      <c r="E858" s="184"/>
      <c r="F858" s="184"/>
      <c r="G858" s="184" t="s">
        <v>119</v>
      </c>
      <c r="H858" s="184"/>
      <c r="I858" s="184"/>
      <c r="J858" s="184" t="s">
        <v>120</v>
      </c>
      <c r="K858" s="184"/>
      <c r="L858" s="184"/>
      <c r="M858" s="184" t="s">
        <v>121</v>
      </c>
      <c r="N858" s="184"/>
      <c r="O858" s="184"/>
      <c r="P858" s="184" t="s">
        <v>122</v>
      </c>
      <c r="Q858" s="184"/>
      <c r="R858" s="184"/>
      <c r="S858" s="184" t="s">
        <v>123</v>
      </c>
      <c r="T858" s="184"/>
      <c r="U858" s="184"/>
      <c r="V858" s="184" t="s">
        <v>124</v>
      </c>
      <c r="W858" s="184"/>
      <c r="X858" s="184"/>
      <c r="Y858" s="184" t="s">
        <v>125</v>
      </c>
      <c r="Z858" s="184"/>
      <c r="AA858" s="184"/>
      <c r="AB858" s="184" t="s">
        <v>126</v>
      </c>
      <c r="AC858" s="184"/>
      <c r="AD858" s="184"/>
      <c r="AE858" s="184" t="s">
        <v>127</v>
      </c>
      <c r="AF858" s="184"/>
      <c r="AG858" s="184"/>
    </row>
    <row r="859" spans="1:33" ht="24" customHeight="1">
      <c r="A859" s="182"/>
      <c r="B859" s="175" t="s">
        <v>18</v>
      </c>
      <c r="C859" s="177"/>
      <c r="D859" s="173"/>
      <c r="E859" s="180" t="s">
        <v>18</v>
      </c>
      <c r="F859" s="177"/>
      <c r="G859" s="173"/>
      <c r="H859" s="175" t="s">
        <v>18</v>
      </c>
      <c r="I859" s="177"/>
      <c r="J859" s="173"/>
      <c r="K859" s="175" t="s">
        <v>18</v>
      </c>
      <c r="L859" s="177"/>
      <c r="M859" s="173"/>
      <c r="N859" s="175" t="s">
        <v>18</v>
      </c>
      <c r="O859" s="177"/>
      <c r="P859" s="182"/>
      <c r="Q859" s="175" t="s">
        <v>18</v>
      </c>
      <c r="R859" s="177"/>
      <c r="S859" s="173"/>
      <c r="T859" s="180" t="s">
        <v>18</v>
      </c>
      <c r="U859" s="177"/>
      <c r="V859" s="173"/>
      <c r="W859" s="175" t="s">
        <v>18</v>
      </c>
      <c r="X859" s="177"/>
      <c r="Y859" s="173"/>
      <c r="Z859" s="175" t="s">
        <v>18</v>
      </c>
      <c r="AA859" s="177"/>
      <c r="AB859" s="173"/>
      <c r="AC859" s="175" t="s">
        <v>18</v>
      </c>
      <c r="AD859" s="177"/>
      <c r="AE859" s="173"/>
      <c r="AF859" s="175" t="s">
        <v>18</v>
      </c>
      <c r="AG859" s="177"/>
    </row>
    <row r="860" spans="1:33" ht="24" customHeight="1" thickBot="1">
      <c r="A860" s="183"/>
      <c r="B860" s="176"/>
      <c r="C860" s="178"/>
      <c r="D860" s="174"/>
      <c r="E860" s="181"/>
      <c r="F860" s="178"/>
      <c r="G860" s="174"/>
      <c r="H860" s="176"/>
      <c r="I860" s="178"/>
      <c r="J860" s="174"/>
      <c r="K860" s="176"/>
      <c r="L860" s="178"/>
      <c r="M860" s="174"/>
      <c r="N860" s="176"/>
      <c r="O860" s="178"/>
      <c r="P860" s="183"/>
      <c r="Q860" s="176"/>
      <c r="R860" s="178"/>
      <c r="S860" s="174"/>
      <c r="T860" s="181"/>
      <c r="U860" s="178"/>
      <c r="V860" s="174"/>
      <c r="W860" s="176"/>
      <c r="X860" s="178"/>
      <c r="Y860" s="174"/>
      <c r="Z860" s="176"/>
      <c r="AA860" s="178"/>
      <c r="AB860" s="174"/>
      <c r="AC860" s="176"/>
      <c r="AD860" s="178"/>
      <c r="AE860" s="174"/>
      <c r="AF860" s="176"/>
      <c r="AG860" s="178"/>
    </row>
    <row r="861" ht="24" customHeight="1"/>
    <row r="862" spans="11:18" ht="24" customHeight="1">
      <c r="K862" s="179" t="s">
        <v>147</v>
      </c>
      <c r="L862" s="179"/>
      <c r="M862" s="179"/>
      <c r="N862" s="179"/>
      <c r="O862" s="179"/>
      <c r="P862" s="179"/>
      <c r="Q862" s="179"/>
      <c r="R862" s="179"/>
    </row>
    <row r="863" spans="1:33" ht="24" customHeight="1">
      <c r="A863" s="98"/>
      <c r="B863" s="98"/>
      <c r="C863" s="98"/>
      <c r="D863" s="98"/>
      <c r="E863" s="98"/>
      <c r="F863" s="98"/>
      <c r="G863" s="98"/>
      <c r="H863" s="98"/>
      <c r="I863" s="98"/>
      <c r="J863" s="105" t="s">
        <v>143</v>
      </c>
      <c r="K863" s="179"/>
      <c r="L863" s="179"/>
      <c r="M863" s="179"/>
      <c r="N863" s="179"/>
      <c r="O863" s="179"/>
      <c r="P863" s="179"/>
      <c r="Q863" s="179"/>
      <c r="R863" s="179"/>
      <c r="S863" s="98"/>
      <c r="T863" s="98"/>
      <c r="U863" s="98"/>
      <c r="V863" s="98"/>
      <c r="W863" s="98"/>
      <c r="X863" s="98"/>
      <c r="Y863" s="98"/>
      <c r="Z863" s="98"/>
      <c r="AA863" s="98"/>
      <c r="AB863" s="98"/>
      <c r="AC863" s="98"/>
      <c r="AD863" s="98"/>
      <c r="AE863" s="98"/>
      <c r="AF863" s="98"/>
      <c r="AG863" s="98"/>
    </row>
    <row r="864" ht="24" customHeight="1">
      <c r="A864" s="98"/>
    </row>
    <row r="865" spans="1:33" ht="24" customHeight="1">
      <c r="A865" s="11"/>
      <c r="AG865" s="104">
        <f>AG853+1</f>
        <v>73</v>
      </c>
    </row>
    <row r="866" spans="1:33" ht="24" customHeight="1" thickBot="1">
      <c r="A866" s="100" t="s">
        <v>141</v>
      </c>
      <c r="B866" s="100"/>
      <c r="C866" s="100"/>
      <c r="D866" s="100"/>
      <c r="E866" s="100"/>
      <c r="F866" s="101" t="s">
        <v>142</v>
      </c>
      <c r="G866" s="100"/>
      <c r="H866" s="100"/>
      <c r="I866" s="100"/>
      <c r="J866" s="100"/>
      <c r="K866" s="100"/>
      <c r="L866" s="100"/>
      <c r="M866" s="100"/>
      <c r="N866" s="100" t="s">
        <v>16</v>
      </c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 t="s">
        <v>16</v>
      </c>
      <c r="AF866" s="100"/>
      <c r="AG866" s="100"/>
    </row>
    <row r="867" spans="5:33" ht="24" customHeight="1">
      <c r="E867" s="186">
        <f>Pelit!A83</f>
      </c>
      <c r="F867" s="186"/>
      <c r="G867" s="186"/>
      <c r="H867" s="186"/>
      <c r="I867" s="186"/>
      <c r="J867" s="186"/>
      <c r="K867" s="186"/>
      <c r="L867" s="186"/>
      <c r="N867" s="187"/>
      <c r="O867" s="188"/>
      <c r="P867" s="188"/>
      <c r="Q867" s="189"/>
      <c r="V867" s="186">
        <f>Pelit!F83</f>
      </c>
      <c r="W867" s="186"/>
      <c r="X867" s="186"/>
      <c r="Y867" s="186"/>
      <c r="Z867" s="186"/>
      <c r="AA867" s="186"/>
      <c r="AB867" s="186"/>
      <c r="AC867" s="186"/>
      <c r="AE867" s="187"/>
      <c r="AF867" s="188"/>
      <c r="AG867" s="189"/>
    </row>
    <row r="868" spans="1:33" ht="24" customHeight="1" thickBot="1">
      <c r="A868" s="185" t="s">
        <v>145</v>
      </c>
      <c r="B868" s="185"/>
      <c r="C868" s="185"/>
      <c r="D868" s="185"/>
      <c r="E868" s="186"/>
      <c r="F868" s="186"/>
      <c r="G868" s="186"/>
      <c r="H868" s="186"/>
      <c r="I868" s="186"/>
      <c r="J868" s="186"/>
      <c r="K868" s="186"/>
      <c r="L868" s="186"/>
      <c r="N868" s="190"/>
      <c r="O868" s="191"/>
      <c r="P868" s="191"/>
      <c r="Q868" s="192"/>
      <c r="R868" s="185" t="s">
        <v>146</v>
      </c>
      <c r="S868" s="185"/>
      <c r="T868" s="185"/>
      <c r="U868" s="185"/>
      <c r="V868" s="186"/>
      <c r="W868" s="186"/>
      <c r="X868" s="186"/>
      <c r="Y868" s="186"/>
      <c r="Z868" s="186"/>
      <c r="AA868" s="186"/>
      <c r="AB868" s="186"/>
      <c r="AC868" s="186"/>
      <c r="AD868" s="98"/>
      <c r="AE868" s="190"/>
      <c r="AF868" s="191"/>
      <c r="AG868" s="192"/>
    </row>
    <row r="869" ht="24" customHeight="1" thickBot="1"/>
    <row r="870" spans="1:33" ht="24" customHeight="1" thickBot="1">
      <c r="A870" s="184" t="s">
        <v>117</v>
      </c>
      <c r="B870" s="184"/>
      <c r="C870" s="184"/>
      <c r="D870" s="184" t="s">
        <v>118</v>
      </c>
      <c r="E870" s="184"/>
      <c r="F870" s="184"/>
      <c r="G870" s="184" t="s">
        <v>119</v>
      </c>
      <c r="H870" s="184"/>
      <c r="I870" s="184"/>
      <c r="J870" s="184" t="s">
        <v>120</v>
      </c>
      <c r="K870" s="184"/>
      <c r="L870" s="184"/>
      <c r="M870" s="184" t="s">
        <v>121</v>
      </c>
      <c r="N870" s="184"/>
      <c r="O870" s="184"/>
      <c r="P870" s="184" t="s">
        <v>122</v>
      </c>
      <c r="Q870" s="184"/>
      <c r="R870" s="184"/>
      <c r="S870" s="184" t="s">
        <v>123</v>
      </c>
      <c r="T870" s="184"/>
      <c r="U870" s="184"/>
      <c r="V870" s="184" t="s">
        <v>124</v>
      </c>
      <c r="W870" s="184"/>
      <c r="X870" s="184"/>
      <c r="Y870" s="184" t="s">
        <v>125</v>
      </c>
      <c r="Z870" s="184"/>
      <c r="AA870" s="184"/>
      <c r="AB870" s="184" t="s">
        <v>126</v>
      </c>
      <c r="AC870" s="184"/>
      <c r="AD870" s="184"/>
      <c r="AE870" s="184" t="s">
        <v>127</v>
      </c>
      <c r="AF870" s="184"/>
      <c r="AG870" s="184"/>
    </row>
    <row r="871" spans="1:33" ht="24" customHeight="1">
      <c r="A871" s="182"/>
      <c r="B871" s="175" t="s">
        <v>18</v>
      </c>
      <c r="C871" s="177"/>
      <c r="D871" s="173"/>
      <c r="E871" s="180" t="s">
        <v>18</v>
      </c>
      <c r="F871" s="177"/>
      <c r="G871" s="173"/>
      <c r="H871" s="175" t="s">
        <v>18</v>
      </c>
      <c r="I871" s="177"/>
      <c r="J871" s="173"/>
      <c r="K871" s="175" t="s">
        <v>18</v>
      </c>
      <c r="L871" s="177"/>
      <c r="M871" s="173"/>
      <c r="N871" s="175" t="s">
        <v>18</v>
      </c>
      <c r="O871" s="177"/>
      <c r="P871" s="182"/>
      <c r="Q871" s="175" t="s">
        <v>18</v>
      </c>
      <c r="R871" s="177"/>
      <c r="S871" s="173"/>
      <c r="T871" s="180" t="s">
        <v>18</v>
      </c>
      <c r="U871" s="177"/>
      <c r="V871" s="173"/>
      <c r="W871" s="175" t="s">
        <v>18</v>
      </c>
      <c r="X871" s="177"/>
      <c r="Y871" s="173"/>
      <c r="Z871" s="175" t="s">
        <v>18</v>
      </c>
      <c r="AA871" s="177"/>
      <c r="AB871" s="173"/>
      <c r="AC871" s="175" t="s">
        <v>18</v>
      </c>
      <c r="AD871" s="177"/>
      <c r="AE871" s="173"/>
      <c r="AF871" s="175" t="s">
        <v>18</v>
      </c>
      <c r="AG871" s="177"/>
    </row>
    <row r="872" spans="1:33" ht="24" customHeight="1" thickBot="1">
      <c r="A872" s="183"/>
      <c r="B872" s="176"/>
      <c r="C872" s="178"/>
      <c r="D872" s="174"/>
      <c r="E872" s="181"/>
      <c r="F872" s="178"/>
      <c r="G872" s="174"/>
      <c r="H872" s="176"/>
      <c r="I872" s="178"/>
      <c r="J872" s="174"/>
      <c r="K872" s="176"/>
      <c r="L872" s="178"/>
      <c r="M872" s="174"/>
      <c r="N872" s="176"/>
      <c r="O872" s="178"/>
      <c r="P872" s="183"/>
      <c r="Q872" s="176"/>
      <c r="R872" s="178"/>
      <c r="S872" s="174"/>
      <c r="T872" s="181"/>
      <c r="U872" s="178"/>
      <c r="V872" s="174"/>
      <c r="W872" s="176"/>
      <c r="X872" s="178"/>
      <c r="Y872" s="174"/>
      <c r="Z872" s="176"/>
      <c r="AA872" s="178"/>
      <c r="AB872" s="174"/>
      <c r="AC872" s="176"/>
      <c r="AD872" s="178"/>
      <c r="AE872" s="174"/>
      <c r="AF872" s="176"/>
      <c r="AG872" s="178"/>
    </row>
    <row r="873" spans="1:33" ht="24" customHeight="1">
      <c r="A873" s="102"/>
      <c r="B873" s="102"/>
      <c r="C873" s="102"/>
      <c r="D873" s="102"/>
      <c r="E873" s="102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  <c r="Q873" s="102"/>
      <c r="R873" s="102"/>
      <c r="S873" s="102"/>
      <c r="T873" s="102"/>
      <c r="U873" s="102"/>
      <c r="V873" s="102"/>
      <c r="W873" s="102"/>
      <c r="X873" s="102"/>
      <c r="Y873" s="102"/>
      <c r="Z873" s="102"/>
      <c r="AA873" s="102"/>
      <c r="AB873" s="102"/>
      <c r="AC873" s="102"/>
      <c r="AD873" s="102"/>
      <c r="AE873" s="102"/>
      <c r="AF873" s="102"/>
      <c r="AG873" s="102"/>
    </row>
    <row r="874" spans="1:33" ht="24" customHeight="1">
      <c r="A874" s="102"/>
      <c r="B874" s="102"/>
      <c r="C874" s="102"/>
      <c r="D874" s="102"/>
      <c r="E874" s="102"/>
      <c r="F874" s="102"/>
      <c r="G874" s="102"/>
      <c r="H874" s="102"/>
      <c r="I874" s="102"/>
      <c r="J874" s="102"/>
      <c r="K874" s="179" t="s">
        <v>147</v>
      </c>
      <c r="L874" s="179"/>
      <c r="M874" s="179"/>
      <c r="N874" s="179"/>
      <c r="O874" s="179"/>
      <c r="P874" s="179"/>
      <c r="Q874" s="179"/>
      <c r="R874" s="179"/>
      <c r="S874" s="102"/>
      <c r="T874" s="102"/>
      <c r="U874" s="102"/>
      <c r="V874" s="102"/>
      <c r="W874" s="102"/>
      <c r="X874" s="102"/>
      <c r="Y874" s="102"/>
      <c r="Z874" s="102"/>
      <c r="AA874" s="102"/>
      <c r="AB874" s="102"/>
      <c r="AC874" s="102"/>
      <c r="AD874" s="102"/>
      <c r="AE874" s="102"/>
      <c r="AF874" s="102"/>
      <c r="AG874" s="102"/>
    </row>
    <row r="875" spans="1:33" ht="24" customHeight="1">
      <c r="A875" s="98"/>
      <c r="B875" s="102"/>
      <c r="C875" s="102"/>
      <c r="D875" s="102"/>
      <c r="E875" s="102"/>
      <c r="F875" s="102"/>
      <c r="G875" s="102"/>
      <c r="H875" s="102"/>
      <c r="I875" s="102"/>
      <c r="J875" s="105" t="s">
        <v>143</v>
      </c>
      <c r="K875" s="179"/>
      <c r="L875" s="179"/>
      <c r="M875" s="179"/>
      <c r="N875" s="179"/>
      <c r="O875" s="179"/>
      <c r="P875" s="179"/>
      <c r="Q875" s="179"/>
      <c r="R875" s="179"/>
      <c r="S875" s="102"/>
      <c r="T875" s="102"/>
      <c r="U875" s="102"/>
      <c r="V875" s="102"/>
      <c r="W875" s="102"/>
      <c r="X875" s="102"/>
      <c r="Y875" s="102"/>
      <c r="Z875" s="102"/>
      <c r="AA875" s="102"/>
      <c r="AB875" s="102"/>
      <c r="AC875" s="102"/>
      <c r="AD875" s="102"/>
      <c r="AE875" s="102"/>
      <c r="AF875" s="102"/>
      <c r="AG875" s="102"/>
    </row>
    <row r="876" spans="1:33" ht="24" customHeight="1">
      <c r="A876" s="103"/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</row>
    <row r="877" spans="1:33" ht="24" customHeight="1">
      <c r="A877" s="102"/>
      <c r="B877" s="102"/>
      <c r="C877" s="102"/>
      <c r="D877" s="102"/>
      <c r="E877" s="102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02"/>
      <c r="Q877" s="102"/>
      <c r="R877" s="102"/>
      <c r="S877" s="102"/>
      <c r="T877" s="102"/>
      <c r="U877" s="102"/>
      <c r="V877" s="102"/>
      <c r="W877" s="102"/>
      <c r="X877" s="102"/>
      <c r="Y877" s="102"/>
      <c r="Z877" s="102"/>
      <c r="AA877" s="102"/>
      <c r="AB877" s="102"/>
      <c r="AC877" s="102"/>
      <c r="AD877" s="102"/>
      <c r="AE877" s="102"/>
      <c r="AF877" s="102"/>
      <c r="AG877" s="104">
        <f>AG865+1</f>
        <v>74</v>
      </c>
    </row>
    <row r="878" spans="1:33" ht="24" customHeight="1" thickBot="1">
      <c r="A878" s="100" t="s">
        <v>141</v>
      </c>
      <c r="B878" s="100"/>
      <c r="C878" s="100"/>
      <c r="D878" s="100"/>
      <c r="E878" s="100"/>
      <c r="F878" s="101" t="s">
        <v>142</v>
      </c>
      <c r="G878" s="100"/>
      <c r="H878" s="100"/>
      <c r="I878" s="100"/>
      <c r="J878" s="100"/>
      <c r="K878" s="100"/>
      <c r="L878" s="100"/>
      <c r="M878" s="100"/>
      <c r="N878" s="100" t="s">
        <v>16</v>
      </c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 t="s">
        <v>16</v>
      </c>
      <c r="AF878" s="100"/>
      <c r="AG878" s="100"/>
    </row>
    <row r="879" spans="5:33" ht="24" customHeight="1">
      <c r="E879" s="186">
        <f>Pelit!A84</f>
      </c>
      <c r="F879" s="186"/>
      <c r="G879" s="186"/>
      <c r="H879" s="186"/>
      <c r="I879" s="186"/>
      <c r="J879" s="186"/>
      <c r="K879" s="186"/>
      <c r="L879" s="186"/>
      <c r="N879" s="187"/>
      <c r="O879" s="188"/>
      <c r="P879" s="188"/>
      <c r="Q879" s="189"/>
      <c r="V879" s="186">
        <f>Pelit!F84</f>
      </c>
      <c r="W879" s="186"/>
      <c r="X879" s="186"/>
      <c r="Y879" s="186"/>
      <c r="Z879" s="186"/>
      <c r="AA879" s="186"/>
      <c r="AB879" s="186"/>
      <c r="AC879" s="186"/>
      <c r="AE879" s="187"/>
      <c r="AF879" s="188"/>
      <c r="AG879" s="189"/>
    </row>
    <row r="880" spans="1:33" ht="24" customHeight="1" thickBot="1">
      <c r="A880" s="185" t="s">
        <v>145</v>
      </c>
      <c r="B880" s="185"/>
      <c r="C880" s="185"/>
      <c r="D880" s="185"/>
      <c r="E880" s="186"/>
      <c r="F880" s="186"/>
      <c r="G880" s="186"/>
      <c r="H880" s="186"/>
      <c r="I880" s="186"/>
      <c r="J880" s="186"/>
      <c r="K880" s="186"/>
      <c r="L880" s="186"/>
      <c r="N880" s="190"/>
      <c r="O880" s="191"/>
      <c r="P880" s="191"/>
      <c r="Q880" s="192"/>
      <c r="R880" s="185" t="s">
        <v>146</v>
      </c>
      <c r="S880" s="185"/>
      <c r="T880" s="185"/>
      <c r="U880" s="185"/>
      <c r="V880" s="186"/>
      <c r="W880" s="186"/>
      <c r="X880" s="186"/>
      <c r="Y880" s="186"/>
      <c r="Z880" s="186"/>
      <c r="AA880" s="186"/>
      <c r="AB880" s="186"/>
      <c r="AC880" s="186"/>
      <c r="AD880" s="98"/>
      <c r="AE880" s="190"/>
      <c r="AF880" s="191"/>
      <c r="AG880" s="192"/>
    </row>
    <row r="881" ht="24" customHeight="1" thickBot="1"/>
    <row r="882" spans="1:33" ht="24" customHeight="1" thickBot="1">
      <c r="A882" s="184" t="s">
        <v>117</v>
      </c>
      <c r="B882" s="184"/>
      <c r="C882" s="184"/>
      <c r="D882" s="184" t="s">
        <v>118</v>
      </c>
      <c r="E882" s="184"/>
      <c r="F882" s="184"/>
      <c r="G882" s="184" t="s">
        <v>119</v>
      </c>
      <c r="H882" s="184"/>
      <c r="I882" s="184"/>
      <c r="J882" s="184" t="s">
        <v>120</v>
      </c>
      <c r="K882" s="184"/>
      <c r="L882" s="184"/>
      <c r="M882" s="184" t="s">
        <v>121</v>
      </c>
      <c r="N882" s="184"/>
      <c r="O882" s="184"/>
      <c r="P882" s="184" t="s">
        <v>122</v>
      </c>
      <c r="Q882" s="184"/>
      <c r="R882" s="184"/>
      <c r="S882" s="184" t="s">
        <v>123</v>
      </c>
      <c r="T882" s="184"/>
      <c r="U882" s="184"/>
      <c r="V882" s="184" t="s">
        <v>124</v>
      </c>
      <c r="W882" s="184"/>
      <c r="X882" s="184"/>
      <c r="Y882" s="184" t="s">
        <v>125</v>
      </c>
      <c r="Z882" s="184"/>
      <c r="AA882" s="184"/>
      <c r="AB882" s="184" t="s">
        <v>126</v>
      </c>
      <c r="AC882" s="184"/>
      <c r="AD882" s="184"/>
      <c r="AE882" s="184" t="s">
        <v>127</v>
      </c>
      <c r="AF882" s="184"/>
      <c r="AG882" s="184"/>
    </row>
    <row r="883" spans="1:33" ht="24" customHeight="1">
      <c r="A883" s="182"/>
      <c r="B883" s="175" t="s">
        <v>18</v>
      </c>
      <c r="C883" s="177"/>
      <c r="D883" s="173"/>
      <c r="E883" s="180" t="s">
        <v>18</v>
      </c>
      <c r="F883" s="177"/>
      <c r="G883" s="173"/>
      <c r="H883" s="175" t="s">
        <v>18</v>
      </c>
      <c r="I883" s="177"/>
      <c r="J883" s="173"/>
      <c r="K883" s="175" t="s">
        <v>18</v>
      </c>
      <c r="L883" s="177"/>
      <c r="M883" s="173"/>
      <c r="N883" s="175" t="s">
        <v>18</v>
      </c>
      <c r="O883" s="177"/>
      <c r="P883" s="182"/>
      <c r="Q883" s="175" t="s">
        <v>18</v>
      </c>
      <c r="R883" s="177"/>
      <c r="S883" s="173"/>
      <c r="T883" s="180" t="s">
        <v>18</v>
      </c>
      <c r="U883" s="177"/>
      <c r="V883" s="173"/>
      <c r="W883" s="175" t="s">
        <v>18</v>
      </c>
      <c r="X883" s="177"/>
      <c r="Y883" s="173"/>
      <c r="Z883" s="175" t="s">
        <v>18</v>
      </c>
      <c r="AA883" s="177"/>
      <c r="AB883" s="173"/>
      <c r="AC883" s="175" t="s">
        <v>18</v>
      </c>
      <c r="AD883" s="177"/>
      <c r="AE883" s="173"/>
      <c r="AF883" s="175" t="s">
        <v>18</v>
      </c>
      <c r="AG883" s="177"/>
    </row>
    <row r="884" spans="1:33" ht="24" customHeight="1" thickBot="1">
      <c r="A884" s="183"/>
      <c r="B884" s="176"/>
      <c r="C884" s="178"/>
      <c r="D884" s="174"/>
      <c r="E884" s="181"/>
      <c r="F884" s="178"/>
      <c r="G884" s="174"/>
      <c r="H884" s="176"/>
      <c r="I884" s="178"/>
      <c r="J884" s="174"/>
      <c r="K884" s="176"/>
      <c r="L884" s="178"/>
      <c r="M884" s="174"/>
      <c r="N884" s="176"/>
      <c r="O884" s="178"/>
      <c r="P884" s="183"/>
      <c r="Q884" s="176"/>
      <c r="R884" s="178"/>
      <c r="S884" s="174"/>
      <c r="T884" s="181"/>
      <c r="U884" s="178"/>
      <c r="V884" s="174"/>
      <c r="W884" s="176"/>
      <c r="X884" s="178"/>
      <c r="Y884" s="174"/>
      <c r="Z884" s="176"/>
      <c r="AA884" s="178"/>
      <c r="AB884" s="174"/>
      <c r="AC884" s="176"/>
      <c r="AD884" s="178"/>
      <c r="AE884" s="174"/>
      <c r="AF884" s="176"/>
      <c r="AG884" s="178"/>
    </row>
    <row r="885" ht="24" customHeight="1"/>
    <row r="886" spans="11:18" ht="24" customHeight="1">
      <c r="K886" s="179" t="s">
        <v>147</v>
      </c>
      <c r="L886" s="179"/>
      <c r="M886" s="179"/>
      <c r="N886" s="179"/>
      <c r="O886" s="179"/>
      <c r="P886" s="179"/>
      <c r="Q886" s="179"/>
      <c r="R886" s="179"/>
    </row>
    <row r="887" spans="1:33" ht="24" customHeight="1">
      <c r="A887" s="98"/>
      <c r="B887" s="98"/>
      <c r="C887" s="98"/>
      <c r="D887" s="98"/>
      <c r="E887" s="98"/>
      <c r="F887" s="98"/>
      <c r="G887" s="98"/>
      <c r="H887" s="98"/>
      <c r="I887" s="98"/>
      <c r="J887" s="105" t="s">
        <v>143</v>
      </c>
      <c r="K887" s="179"/>
      <c r="L887" s="179"/>
      <c r="M887" s="179"/>
      <c r="N887" s="179"/>
      <c r="O887" s="179"/>
      <c r="P887" s="179"/>
      <c r="Q887" s="179"/>
      <c r="R887" s="179"/>
      <c r="S887" s="98"/>
      <c r="T887" s="98"/>
      <c r="U887" s="98"/>
      <c r="V887" s="98"/>
      <c r="W887" s="98"/>
      <c r="X887" s="98"/>
      <c r="Y887" s="98"/>
      <c r="Z887" s="98"/>
      <c r="AA887" s="98"/>
      <c r="AB887" s="98"/>
      <c r="AC887" s="98"/>
      <c r="AD887" s="98"/>
      <c r="AE887" s="98"/>
      <c r="AF887" s="98"/>
      <c r="AG887" s="98"/>
    </row>
    <row r="888" ht="24" customHeight="1">
      <c r="A888" s="98"/>
    </row>
    <row r="889" ht="24" customHeight="1">
      <c r="AG889" s="104">
        <f>AG877+1</f>
        <v>75</v>
      </c>
    </row>
    <row r="890" spans="1:33" ht="24" customHeight="1" thickBot="1">
      <c r="A890" s="100" t="s">
        <v>141</v>
      </c>
      <c r="B890" s="100"/>
      <c r="C890" s="100"/>
      <c r="D890" s="100"/>
      <c r="E890" s="100"/>
      <c r="F890" s="101" t="s">
        <v>142</v>
      </c>
      <c r="G890" s="100"/>
      <c r="H890" s="100"/>
      <c r="I890" s="100"/>
      <c r="J890" s="100"/>
      <c r="K890" s="100"/>
      <c r="L890" s="100"/>
      <c r="M890" s="100"/>
      <c r="N890" s="100" t="s">
        <v>16</v>
      </c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 t="s">
        <v>16</v>
      </c>
      <c r="AF890" s="100"/>
      <c r="AG890" s="100"/>
    </row>
    <row r="891" spans="5:33" ht="24" customHeight="1">
      <c r="E891" s="186">
        <f>Pelit!A85</f>
      </c>
      <c r="F891" s="186"/>
      <c r="G891" s="186"/>
      <c r="H891" s="186"/>
      <c r="I891" s="186"/>
      <c r="J891" s="186"/>
      <c r="K891" s="186"/>
      <c r="L891" s="186"/>
      <c r="N891" s="187"/>
      <c r="O891" s="188"/>
      <c r="P891" s="188"/>
      <c r="Q891" s="189"/>
      <c r="V891" s="186">
        <f>Pelit!F85</f>
      </c>
      <c r="W891" s="186"/>
      <c r="X891" s="186"/>
      <c r="Y891" s="186"/>
      <c r="Z891" s="186"/>
      <c r="AA891" s="186"/>
      <c r="AB891" s="186"/>
      <c r="AC891" s="186"/>
      <c r="AE891" s="187"/>
      <c r="AF891" s="188"/>
      <c r="AG891" s="189"/>
    </row>
    <row r="892" spans="1:33" ht="24" customHeight="1" thickBot="1">
      <c r="A892" s="185" t="s">
        <v>145</v>
      </c>
      <c r="B892" s="185"/>
      <c r="C892" s="185"/>
      <c r="D892" s="185"/>
      <c r="E892" s="186"/>
      <c r="F892" s="186"/>
      <c r="G892" s="186"/>
      <c r="H892" s="186"/>
      <c r="I892" s="186"/>
      <c r="J892" s="186"/>
      <c r="K892" s="186"/>
      <c r="L892" s="186"/>
      <c r="N892" s="190"/>
      <c r="O892" s="191"/>
      <c r="P892" s="191"/>
      <c r="Q892" s="192"/>
      <c r="R892" s="185" t="s">
        <v>146</v>
      </c>
      <c r="S892" s="185"/>
      <c r="T892" s="185"/>
      <c r="U892" s="185"/>
      <c r="V892" s="186"/>
      <c r="W892" s="186"/>
      <c r="X892" s="186"/>
      <c r="Y892" s="186"/>
      <c r="Z892" s="186"/>
      <c r="AA892" s="186"/>
      <c r="AB892" s="186"/>
      <c r="AC892" s="186"/>
      <c r="AD892" s="98"/>
      <c r="AE892" s="190"/>
      <c r="AF892" s="191"/>
      <c r="AG892" s="192"/>
    </row>
    <row r="893" ht="24" customHeight="1" thickBot="1"/>
    <row r="894" spans="1:33" ht="24" customHeight="1" thickBot="1">
      <c r="A894" s="184" t="s">
        <v>117</v>
      </c>
      <c r="B894" s="184"/>
      <c r="C894" s="184"/>
      <c r="D894" s="184" t="s">
        <v>118</v>
      </c>
      <c r="E894" s="184"/>
      <c r="F894" s="184"/>
      <c r="G894" s="184" t="s">
        <v>119</v>
      </c>
      <c r="H894" s="184"/>
      <c r="I894" s="184"/>
      <c r="J894" s="184" t="s">
        <v>120</v>
      </c>
      <c r="K894" s="184"/>
      <c r="L894" s="184"/>
      <c r="M894" s="184" t="s">
        <v>121</v>
      </c>
      <c r="N894" s="184"/>
      <c r="O894" s="184"/>
      <c r="P894" s="184" t="s">
        <v>122</v>
      </c>
      <c r="Q894" s="184"/>
      <c r="R894" s="184"/>
      <c r="S894" s="184" t="s">
        <v>123</v>
      </c>
      <c r="T894" s="184"/>
      <c r="U894" s="184"/>
      <c r="V894" s="184" t="s">
        <v>124</v>
      </c>
      <c r="W894" s="184"/>
      <c r="X894" s="184"/>
      <c r="Y894" s="184" t="s">
        <v>125</v>
      </c>
      <c r="Z894" s="184"/>
      <c r="AA894" s="184"/>
      <c r="AB894" s="184" t="s">
        <v>126</v>
      </c>
      <c r="AC894" s="184"/>
      <c r="AD894" s="184"/>
      <c r="AE894" s="184" t="s">
        <v>127</v>
      </c>
      <c r="AF894" s="184"/>
      <c r="AG894" s="184"/>
    </row>
    <row r="895" spans="1:33" ht="24" customHeight="1">
      <c r="A895" s="182"/>
      <c r="B895" s="175" t="s">
        <v>18</v>
      </c>
      <c r="C895" s="177"/>
      <c r="D895" s="173"/>
      <c r="E895" s="180" t="s">
        <v>18</v>
      </c>
      <c r="F895" s="177"/>
      <c r="G895" s="173"/>
      <c r="H895" s="175" t="s">
        <v>18</v>
      </c>
      <c r="I895" s="177"/>
      <c r="J895" s="173"/>
      <c r="K895" s="175" t="s">
        <v>18</v>
      </c>
      <c r="L895" s="177"/>
      <c r="M895" s="173"/>
      <c r="N895" s="175" t="s">
        <v>18</v>
      </c>
      <c r="O895" s="177"/>
      <c r="P895" s="182"/>
      <c r="Q895" s="175" t="s">
        <v>18</v>
      </c>
      <c r="R895" s="177"/>
      <c r="S895" s="173"/>
      <c r="T895" s="180" t="s">
        <v>18</v>
      </c>
      <c r="U895" s="177"/>
      <c r="V895" s="173"/>
      <c r="W895" s="175" t="s">
        <v>18</v>
      </c>
      <c r="X895" s="177"/>
      <c r="Y895" s="173"/>
      <c r="Z895" s="175" t="s">
        <v>18</v>
      </c>
      <c r="AA895" s="177"/>
      <c r="AB895" s="173"/>
      <c r="AC895" s="175" t="s">
        <v>18</v>
      </c>
      <c r="AD895" s="177"/>
      <c r="AE895" s="173"/>
      <c r="AF895" s="175" t="s">
        <v>18</v>
      </c>
      <c r="AG895" s="177"/>
    </row>
    <row r="896" spans="1:33" ht="24" customHeight="1" thickBot="1">
      <c r="A896" s="183"/>
      <c r="B896" s="176"/>
      <c r="C896" s="178"/>
      <c r="D896" s="174"/>
      <c r="E896" s="181"/>
      <c r="F896" s="178"/>
      <c r="G896" s="174"/>
      <c r="H896" s="176"/>
      <c r="I896" s="178"/>
      <c r="J896" s="174"/>
      <c r="K896" s="176"/>
      <c r="L896" s="178"/>
      <c r="M896" s="174"/>
      <c r="N896" s="176"/>
      <c r="O896" s="178"/>
      <c r="P896" s="183"/>
      <c r="Q896" s="176"/>
      <c r="R896" s="178"/>
      <c r="S896" s="174"/>
      <c r="T896" s="181"/>
      <c r="U896" s="178"/>
      <c r="V896" s="174"/>
      <c r="W896" s="176"/>
      <c r="X896" s="178"/>
      <c r="Y896" s="174"/>
      <c r="Z896" s="176"/>
      <c r="AA896" s="178"/>
      <c r="AB896" s="174"/>
      <c r="AC896" s="176"/>
      <c r="AD896" s="178"/>
      <c r="AE896" s="174"/>
      <c r="AF896" s="176"/>
      <c r="AG896" s="178"/>
    </row>
    <row r="897" spans="1:33" ht="24" customHeight="1">
      <c r="A897" s="102"/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02"/>
      <c r="Q897" s="102"/>
      <c r="R897" s="102"/>
      <c r="S897" s="102"/>
      <c r="T897" s="102"/>
      <c r="U897" s="102"/>
      <c r="V897" s="102"/>
      <c r="W897" s="102"/>
      <c r="X897" s="102"/>
      <c r="Y897" s="102"/>
      <c r="Z897" s="102"/>
      <c r="AA897" s="102"/>
      <c r="AB897" s="102"/>
      <c r="AC897" s="102"/>
      <c r="AD897" s="102"/>
      <c r="AE897" s="102"/>
      <c r="AF897" s="102"/>
      <c r="AG897" s="102"/>
    </row>
    <row r="898" spans="1:33" ht="24" customHeight="1">
      <c r="A898" s="102"/>
      <c r="B898" s="102"/>
      <c r="C898" s="102"/>
      <c r="D898" s="102"/>
      <c r="E898" s="102"/>
      <c r="F898" s="102"/>
      <c r="G898" s="102"/>
      <c r="H898" s="102"/>
      <c r="I898" s="102"/>
      <c r="J898" s="102"/>
      <c r="K898" s="179" t="s">
        <v>147</v>
      </c>
      <c r="L898" s="179"/>
      <c r="M898" s="179"/>
      <c r="N898" s="179"/>
      <c r="O898" s="179"/>
      <c r="P898" s="179"/>
      <c r="Q898" s="179"/>
      <c r="R898" s="179"/>
      <c r="S898" s="102"/>
      <c r="T898" s="102"/>
      <c r="U898" s="102"/>
      <c r="V898" s="102"/>
      <c r="W898" s="102"/>
      <c r="X898" s="102"/>
      <c r="Y898" s="102"/>
      <c r="Z898" s="102"/>
      <c r="AA898" s="102"/>
      <c r="AB898" s="102"/>
      <c r="AC898" s="102"/>
      <c r="AD898" s="102"/>
      <c r="AE898" s="102"/>
      <c r="AF898" s="102"/>
      <c r="AG898" s="102"/>
    </row>
    <row r="899" spans="1:33" ht="24" customHeight="1">
      <c r="A899" s="98"/>
      <c r="B899" s="102"/>
      <c r="C899" s="102"/>
      <c r="D899" s="102"/>
      <c r="E899" s="102"/>
      <c r="F899" s="102"/>
      <c r="G899" s="102"/>
      <c r="H899" s="102"/>
      <c r="I899" s="102"/>
      <c r="J899" s="105" t="s">
        <v>143</v>
      </c>
      <c r="K899" s="179"/>
      <c r="L899" s="179"/>
      <c r="M899" s="179"/>
      <c r="N899" s="179"/>
      <c r="O899" s="179"/>
      <c r="P899" s="179"/>
      <c r="Q899" s="179"/>
      <c r="R899" s="179"/>
      <c r="S899" s="102"/>
      <c r="T899" s="102"/>
      <c r="U899" s="102"/>
      <c r="V899" s="102"/>
      <c r="W899" s="102"/>
      <c r="X899" s="102"/>
      <c r="Y899" s="102"/>
      <c r="Z899" s="102"/>
      <c r="AA899" s="102"/>
      <c r="AB899" s="102"/>
      <c r="AC899" s="102"/>
      <c r="AD899" s="102"/>
      <c r="AE899" s="102"/>
      <c r="AF899" s="102"/>
      <c r="AG899" s="102"/>
    </row>
    <row r="900" spans="1:33" ht="24" customHeight="1">
      <c r="A900" s="103"/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</row>
    <row r="901" spans="1:33" ht="24" customHeight="1">
      <c r="A901" s="102"/>
      <c r="B901" s="102"/>
      <c r="C901" s="102"/>
      <c r="D901" s="102"/>
      <c r="E901" s="102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02"/>
      <c r="Q901" s="102"/>
      <c r="R901" s="102"/>
      <c r="S901" s="102"/>
      <c r="T901" s="102"/>
      <c r="U901" s="102"/>
      <c r="V901" s="102"/>
      <c r="W901" s="102"/>
      <c r="X901" s="102"/>
      <c r="Y901" s="102"/>
      <c r="Z901" s="102"/>
      <c r="AA901" s="102"/>
      <c r="AB901" s="102"/>
      <c r="AC901" s="102"/>
      <c r="AD901" s="102"/>
      <c r="AE901" s="102"/>
      <c r="AF901" s="102"/>
      <c r="AG901" s="104">
        <f>AG889+1</f>
        <v>76</v>
      </c>
    </row>
    <row r="902" spans="1:33" ht="24" customHeight="1" thickBot="1">
      <c r="A902" s="100" t="s">
        <v>141</v>
      </c>
      <c r="B902" s="100"/>
      <c r="C902" s="100"/>
      <c r="D902" s="100"/>
      <c r="E902" s="100"/>
      <c r="F902" s="101" t="s">
        <v>142</v>
      </c>
      <c r="G902" s="100"/>
      <c r="H902" s="100"/>
      <c r="I902" s="100"/>
      <c r="J902" s="100"/>
      <c r="K902" s="100"/>
      <c r="L902" s="100"/>
      <c r="M902" s="100"/>
      <c r="N902" s="100" t="s">
        <v>16</v>
      </c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 t="s">
        <v>16</v>
      </c>
      <c r="AF902" s="100"/>
      <c r="AG902" s="100"/>
    </row>
    <row r="903" spans="5:33" ht="24" customHeight="1">
      <c r="E903" s="186">
        <f>Pelit!A86</f>
      </c>
      <c r="F903" s="186"/>
      <c r="G903" s="186"/>
      <c r="H903" s="186"/>
      <c r="I903" s="186"/>
      <c r="J903" s="186"/>
      <c r="K903" s="186"/>
      <c r="L903" s="186"/>
      <c r="N903" s="187"/>
      <c r="O903" s="188"/>
      <c r="P903" s="188"/>
      <c r="Q903" s="189"/>
      <c r="V903" s="186">
        <f>Pelit!F86</f>
      </c>
      <c r="W903" s="186"/>
      <c r="X903" s="186"/>
      <c r="Y903" s="186"/>
      <c r="Z903" s="186"/>
      <c r="AA903" s="186"/>
      <c r="AB903" s="186"/>
      <c r="AC903" s="186"/>
      <c r="AE903" s="187"/>
      <c r="AF903" s="188"/>
      <c r="AG903" s="189"/>
    </row>
    <row r="904" spans="1:33" ht="24" customHeight="1" thickBot="1">
      <c r="A904" s="185" t="s">
        <v>145</v>
      </c>
      <c r="B904" s="185"/>
      <c r="C904" s="185"/>
      <c r="D904" s="185"/>
      <c r="E904" s="186"/>
      <c r="F904" s="186"/>
      <c r="G904" s="186"/>
      <c r="H904" s="186"/>
      <c r="I904" s="186"/>
      <c r="J904" s="186"/>
      <c r="K904" s="186"/>
      <c r="L904" s="186"/>
      <c r="N904" s="190"/>
      <c r="O904" s="191"/>
      <c r="P904" s="191"/>
      <c r="Q904" s="192"/>
      <c r="R904" s="185" t="s">
        <v>146</v>
      </c>
      <c r="S904" s="185"/>
      <c r="T904" s="185"/>
      <c r="U904" s="185"/>
      <c r="V904" s="186"/>
      <c r="W904" s="186"/>
      <c r="X904" s="186"/>
      <c r="Y904" s="186"/>
      <c r="Z904" s="186"/>
      <c r="AA904" s="186"/>
      <c r="AB904" s="186"/>
      <c r="AC904" s="186"/>
      <c r="AD904" s="98"/>
      <c r="AE904" s="190"/>
      <c r="AF904" s="191"/>
      <c r="AG904" s="192"/>
    </row>
    <row r="905" ht="24" customHeight="1" thickBot="1"/>
    <row r="906" spans="1:33" ht="24" customHeight="1" thickBot="1">
      <c r="A906" s="184" t="s">
        <v>117</v>
      </c>
      <c r="B906" s="184"/>
      <c r="C906" s="184"/>
      <c r="D906" s="184" t="s">
        <v>118</v>
      </c>
      <c r="E906" s="184"/>
      <c r="F906" s="184"/>
      <c r="G906" s="184" t="s">
        <v>119</v>
      </c>
      <c r="H906" s="184"/>
      <c r="I906" s="184"/>
      <c r="J906" s="184" t="s">
        <v>120</v>
      </c>
      <c r="K906" s="184"/>
      <c r="L906" s="184"/>
      <c r="M906" s="184" t="s">
        <v>121</v>
      </c>
      <c r="N906" s="184"/>
      <c r="O906" s="184"/>
      <c r="P906" s="184" t="s">
        <v>122</v>
      </c>
      <c r="Q906" s="184"/>
      <c r="R906" s="184"/>
      <c r="S906" s="184" t="s">
        <v>123</v>
      </c>
      <c r="T906" s="184"/>
      <c r="U906" s="184"/>
      <c r="V906" s="184" t="s">
        <v>124</v>
      </c>
      <c r="W906" s="184"/>
      <c r="X906" s="184"/>
      <c r="Y906" s="184" t="s">
        <v>125</v>
      </c>
      <c r="Z906" s="184"/>
      <c r="AA906" s="184"/>
      <c r="AB906" s="184" t="s">
        <v>126</v>
      </c>
      <c r="AC906" s="184"/>
      <c r="AD906" s="184"/>
      <c r="AE906" s="184" t="s">
        <v>127</v>
      </c>
      <c r="AF906" s="184"/>
      <c r="AG906" s="184"/>
    </row>
    <row r="907" spans="1:33" ht="24" customHeight="1">
      <c r="A907" s="182"/>
      <c r="B907" s="175" t="s">
        <v>18</v>
      </c>
      <c r="C907" s="177"/>
      <c r="D907" s="173"/>
      <c r="E907" s="180" t="s">
        <v>18</v>
      </c>
      <c r="F907" s="177"/>
      <c r="G907" s="173"/>
      <c r="H907" s="175" t="s">
        <v>18</v>
      </c>
      <c r="I907" s="177"/>
      <c r="J907" s="173"/>
      <c r="K907" s="175" t="s">
        <v>18</v>
      </c>
      <c r="L907" s="177"/>
      <c r="M907" s="173"/>
      <c r="N907" s="175" t="s">
        <v>18</v>
      </c>
      <c r="O907" s="177"/>
      <c r="P907" s="182"/>
      <c r="Q907" s="175" t="s">
        <v>18</v>
      </c>
      <c r="R907" s="177"/>
      <c r="S907" s="173"/>
      <c r="T907" s="180" t="s">
        <v>18</v>
      </c>
      <c r="U907" s="177"/>
      <c r="V907" s="173"/>
      <c r="W907" s="175" t="s">
        <v>18</v>
      </c>
      <c r="X907" s="177"/>
      <c r="Y907" s="173"/>
      <c r="Z907" s="175" t="s">
        <v>18</v>
      </c>
      <c r="AA907" s="177"/>
      <c r="AB907" s="173"/>
      <c r="AC907" s="175" t="s">
        <v>18</v>
      </c>
      <c r="AD907" s="177"/>
      <c r="AE907" s="173"/>
      <c r="AF907" s="175" t="s">
        <v>18</v>
      </c>
      <c r="AG907" s="177"/>
    </row>
    <row r="908" spans="1:33" ht="24" customHeight="1" thickBot="1">
      <c r="A908" s="183"/>
      <c r="B908" s="176"/>
      <c r="C908" s="178"/>
      <c r="D908" s="174"/>
      <c r="E908" s="181"/>
      <c r="F908" s="178"/>
      <c r="G908" s="174"/>
      <c r="H908" s="176"/>
      <c r="I908" s="178"/>
      <c r="J908" s="174"/>
      <c r="K908" s="176"/>
      <c r="L908" s="178"/>
      <c r="M908" s="174"/>
      <c r="N908" s="176"/>
      <c r="O908" s="178"/>
      <c r="P908" s="183"/>
      <c r="Q908" s="176"/>
      <c r="R908" s="178"/>
      <c r="S908" s="174"/>
      <c r="T908" s="181"/>
      <c r="U908" s="178"/>
      <c r="V908" s="174"/>
      <c r="W908" s="176"/>
      <c r="X908" s="178"/>
      <c r="Y908" s="174"/>
      <c r="Z908" s="176"/>
      <c r="AA908" s="178"/>
      <c r="AB908" s="174"/>
      <c r="AC908" s="176"/>
      <c r="AD908" s="178"/>
      <c r="AE908" s="174"/>
      <c r="AF908" s="176"/>
      <c r="AG908" s="178"/>
    </row>
    <row r="909" ht="24" customHeight="1"/>
    <row r="910" spans="11:18" ht="24" customHeight="1">
      <c r="K910" s="179" t="s">
        <v>147</v>
      </c>
      <c r="L910" s="179"/>
      <c r="M910" s="179"/>
      <c r="N910" s="179"/>
      <c r="O910" s="179"/>
      <c r="P910" s="179"/>
      <c r="Q910" s="179"/>
      <c r="R910" s="179"/>
    </row>
    <row r="911" spans="1:33" ht="24" customHeight="1">
      <c r="A911" s="98"/>
      <c r="B911" s="98"/>
      <c r="C911" s="98"/>
      <c r="D911" s="98"/>
      <c r="E911" s="98"/>
      <c r="F911" s="98"/>
      <c r="G911" s="98"/>
      <c r="H911" s="98"/>
      <c r="I911" s="98"/>
      <c r="J911" s="105" t="s">
        <v>143</v>
      </c>
      <c r="K911" s="179"/>
      <c r="L911" s="179"/>
      <c r="M911" s="179"/>
      <c r="N911" s="179"/>
      <c r="O911" s="179"/>
      <c r="P911" s="179"/>
      <c r="Q911" s="179"/>
      <c r="R911" s="179"/>
      <c r="S911" s="98"/>
      <c r="T911" s="98"/>
      <c r="U911" s="98"/>
      <c r="V911" s="98"/>
      <c r="W911" s="98"/>
      <c r="X911" s="98"/>
      <c r="Y911" s="98"/>
      <c r="Z911" s="98"/>
      <c r="AA911" s="98"/>
      <c r="AB911" s="98"/>
      <c r="AC911" s="98"/>
      <c r="AD911" s="98"/>
      <c r="AE911" s="98"/>
      <c r="AF911" s="98"/>
      <c r="AG911" s="98"/>
    </row>
    <row r="912" ht="24" customHeight="1">
      <c r="A912" s="98"/>
    </row>
    <row r="913" ht="24" customHeight="1">
      <c r="AG913" s="104">
        <f>AG901+1</f>
        <v>77</v>
      </c>
    </row>
    <row r="914" spans="1:33" ht="24" customHeight="1" thickBot="1">
      <c r="A914" s="100" t="s">
        <v>141</v>
      </c>
      <c r="B914" s="100"/>
      <c r="C914" s="100"/>
      <c r="D914" s="100"/>
      <c r="E914" s="100"/>
      <c r="F914" s="101" t="s">
        <v>142</v>
      </c>
      <c r="G914" s="100"/>
      <c r="H914" s="100"/>
      <c r="I914" s="100"/>
      <c r="J914" s="100"/>
      <c r="K914" s="100"/>
      <c r="L914" s="100"/>
      <c r="M914" s="100"/>
      <c r="N914" s="100" t="s">
        <v>16</v>
      </c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 t="s">
        <v>16</v>
      </c>
      <c r="AF914" s="100"/>
      <c r="AG914" s="100"/>
    </row>
    <row r="915" spans="5:33" ht="24" customHeight="1">
      <c r="E915" s="186">
        <f>Pelit!A87</f>
      </c>
      <c r="F915" s="186"/>
      <c r="G915" s="186"/>
      <c r="H915" s="186"/>
      <c r="I915" s="186"/>
      <c r="J915" s="186"/>
      <c r="K915" s="186"/>
      <c r="L915" s="186"/>
      <c r="N915" s="187"/>
      <c r="O915" s="188"/>
      <c r="P915" s="188"/>
      <c r="Q915" s="189"/>
      <c r="V915" s="186">
        <f>Pelit!F87</f>
      </c>
      <c r="W915" s="186"/>
      <c r="X915" s="186"/>
      <c r="Y915" s="186"/>
      <c r="Z915" s="186"/>
      <c r="AA915" s="186"/>
      <c r="AB915" s="186"/>
      <c r="AC915" s="186"/>
      <c r="AE915" s="187"/>
      <c r="AF915" s="188"/>
      <c r="AG915" s="189"/>
    </row>
    <row r="916" spans="1:33" ht="24" customHeight="1" thickBot="1">
      <c r="A916" s="185" t="s">
        <v>145</v>
      </c>
      <c r="B916" s="185"/>
      <c r="C916" s="185"/>
      <c r="D916" s="185"/>
      <c r="E916" s="186"/>
      <c r="F916" s="186"/>
      <c r="G916" s="186"/>
      <c r="H916" s="186"/>
      <c r="I916" s="186"/>
      <c r="J916" s="186"/>
      <c r="K916" s="186"/>
      <c r="L916" s="186"/>
      <c r="N916" s="190"/>
      <c r="O916" s="191"/>
      <c r="P916" s="191"/>
      <c r="Q916" s="192"/>
      <c r="R916" s="185" t="s">
        <v>146</v>
      </c>
      <c r="S916" s="185"/>
      <c r="T916" s="185"/>
      <c r="U916" s="185"/>
      <c r="V916" s="186"/>
      <c r="W916" s="186"/>
      <c r="X916" s="186"/>
      <c r="Y916" s="186"/>
      <c r="Z916" s="186"/>
      <c r="AA916" s="186"/>
      <c r="AB916" s="186"/>
      <c r="AC916" s="186"/>
      <c r="AD916" s="98"/>
      <c r="AE916" s="190"/>
      <c r="AF916" s="191"/>
      <c r="AG916" s="192"/>
    </row>
    <row r="917" ht="24" customHeight="1" thickBot="1"/>
    <row r="918" spans="1:33" ht="24" customHeight="1" thickBot="1">
      <c r="A918" s="184" t="s">
        <v>117</v>
      </c>
      <c r="B918" s="184"/>
      <c r="C918" s="184"/>
      <c r="D918" s="184" t="s">
        <v>118</v>
      </c>
      <c r="E918" s="184"/>
      <c r="F918" s="184"/>
      <c r="G918" s="184" t="s">
        <v>119</v>
      </c>
      <c r="H918" s="184"/>
      <c r="I918" s="184"/>
      <c r="J918" s="184" t="s">
        <v>120</v>
      </c>
      <c r="K918" s="184"/>
      <c r="L918" s="184"/>
      <c r="M918" s="184" t="s">
        <v>121</v>
      </c>
      <c r="N918" s="184"/>
      <c r="O918" s="184"/>
      <c r="P918" s="184" t="s">
        <v>122</v>
      </c>
      <c r="Q918" s="184"/>
      <c r="R918" s="184"/>
      <c r="S918" s="184" t="s">
        <v>123</v>
      </c>
      <c r="T918" s="184"/>
      <c r="U918" s="184"/>
      <c r="V918" s="184" t="s">
        <v>124</v>
      </c>
      <c r="W918" s="184"/>
      <c r="X918" s="184"/>
      <c r="Y918" s="184" t="s">
        <v>125</v>
      </c>
      <c r="Z918" s="184"/>
      <c r="AA918" s="184"/>
      <c r="AB918" s="184" t="s">
        <v>126</v>
      </c>
      <c r="AC918" s="184"/>
      <c r="AD918" s="184"/>
      <c r="AE918" s="184" t="s">
        <v>127</v>
      </c>
      <c r="AF918" s="184"/>
      <c r="AG918" s="184"/>
    </row>
    <row r="919" spans="1:33" ht="24" customHeight="1">
      <c r="A919" s="182"/>
      <c r="B919" s="175" t="s">
        <v>18</v>
      </c>
      <c r="C919" s="177"/>
      <c r="D919" s="173"/>
      <c r="E919" s="180" t="s">
        <v>18</v>
      </c>
      <c r="F919" s="177"/>
      <c r="G919" s="173"/>
      <c r="H919" s="175" t="s">
        <v>18</v>
      </c>
      <c r="I919" s="177"/>
      <c r="J919" s="173"/>
      <c r="K919" s="175" t="s">
        <v>18</v>
      </c>
      <c r="L919" s="177"/>
      <c r="M919" s="173"/>
      <c r="N919" s="175" t="s">
        <v>18</v>
      </c>
      <c r="O919" s="177"/>
      <c r="P919" s="182"/>
      <c r="Q919" s="175" t="s">
        <v>18</v>
      </c>
      <c r="R919" s="177"/>
      <c r="S919" s="173"/>
      <c r="T919" s="180" t="s">
        <v>18</v>
      </c>
      <c r="U919" s="177"/>
      <c r="V919" s="173"/>
      <c r="W919" s="175" t="s">
        <v>18</v>
      </c>
      <c r="X919" s="177"/>
      <c r="Y919" s="173"/>
      <c r="Z919" s="175" t="s">
        <v>18</v>
      </c>
      <c r="AA919" s="177"/>
      <c r="AB919" s="173"/>
      <c r="AC919" s="175" t="s">
        <v>18</v>
      </c>
      <c r="AD919" s="177"/>
      <c r="AE919" s="173"/>
      <c r="AF919" s="175" t="s">
        <v>18</v>
      </c>
      <c r="AG919" s="177"/>
    </row>
    <row r="920" spans="1:33" ht="24" customHeight="1" thickBot="1">
      <c r="A920" s="183"/>
      <c r="B920" s="176"/>
      <c r="C920" s="178"/>
      <c r="D920" s="174"/>
      <c r="E920" s="181"/>
      <c r="F920" s="178"/>
      <c r="G920" s="174"/>
      <c r="H920" s="176"/>
      <c r="I920" s="178"/>
      <c r="J920" s="174"/>
      <c r="K920" s="176"/>
      <c r="L920" s="178"/>
      <c r="M920" s="174"/>
      <c r="N920" s="176"/>
      <c r="O920" s="178"/>
      <c r="P920" s="183"/>
      <c r="Q920" s="176"/>
      <c r="R920" s="178"/>
      <c r="S920" s="174"/>
      <c r="T920" s="181"/>
      <c r="U920" s="178"/>
      <c r="V920" s="174"/>
      <c r="W920" s="176"/>
      <c r="X920" s="178"/>
      <c r="Y920" s="174"/>
      <c r="Z920" s="176"/>
      <c r="AA920" s="178"/>
      <c r="AB920" s="174"/>
      <c r="AC920" s="176"/>
      <c r="AD920" s="178"/>
      <c r="AE920" s="174"/>
      <c r="AF920" s="176"/>
      <c r="AG920" s="178"/>
    </row>
    <row r="921" spans="1:33" ht="24" customHeight="1">
      <c r="A921" s="102"/>
      <c r="B921" s="102"/>
      <c r="C921" s="102"/>
      <c r="D921" s="102"/>
      <c r="E921" s="102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02"/>
      <c r="Q921" s="102"/>
      <c r="R921" s="102"/>
      <c r="S921" s="102"/>
      <c r="T921" s="102"/>
      <c r="U921" s="102"/>
      <c r="V921" s="102"/>
      <c r="W921" s="102"/>
      <c r="X921" s="102"/>
      <c r="Y921" s="102"/>
      <c r="Z921" s="102"/>
      <c r="AA921" s="102"/>
      <c r="AB921" s="102"/>
      <c r="AC921" s="102"/>
      <c r="AD921" s="102"/>
      <c r="AE921" s="102"/>
      <c r="AF921" s="102"/>
      <c r="AG921" s="102"/>
    </row>
    <row r="922" spans="1:33" ht="24" customHeight="1">
      <c r="A922" s="102"/>
      <c r="B922" s="102"/>
      <c r="C922" s="102"/>
      <c r="D922" s="102"/>
      <c r="E922" s="102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02"/>
      <c r="Q922" s="102"/>
      <c r="R922" s="102"/>
      <c r="S922" s="102"/>
      <c r="T922" s="102"/>
      <c r="U922" s="102"/>
      <c r="V922" s="102"/>
      <c r="W922" s="102"/>
      <c r="X922" s="102"/>
      <c r="Y922" s="102"/>
      <c r="Z922" s="102"/>
      <c r="AA922" s="102"/>
      <c r="AB922" s="102"/>
      <c r="AC922" s="102"/>
      <c r="AD922" s="102"/>
      <c r="AE922" s="102"/>
      <c r="AF922" s="102"/>
      <c r="AG922" s="102"/>
    </row>
    <row r="923" spans="1:33" ht="24" customHeight="1">
      <c r="A923" s="98"/>
      <c r="B923" s="102"/>
      <c r="C923" s="102"/>
      <c r="D923" s="102"/>
      <c r="E923" s="102"/>
      <c r="F923" s="102"/>
      <c r="G923" s="102"/>
      <c r="H923" s="102"/>
      <c r="I923" s="102"/>
      <c r="J923" s="105" t="s">
        <v>143</v>
      </c>
      <c r="K923" s="99" t="s">
        <v>144</v>
      </c>
      <c r="L923" s="102"/>
      <c r="M923" s="102"/>
      <c r="N923" s="102"/>
      <c r="O923" s="102"/>
      <c r="P923" s="102"/>
      <c r="Q923" s="102"/>
      <c r="R923" s="102"/>
      <c r="S923" s="102"/>
      <c r="T923" s="102"/>
      <c r="U923" s="102"/>
      <c r="V923" s="102"/>
      <c r="W923" s="102"/>
      <c r="X923" s="102"/>
      <c r="Y923" s="102"/>
      <c r="Z923" s="102"/>
      <c r="AA923" s="102"/>
      <c r="AB923" s="102"/>
      <c r="AC923" s="102"/>
      <c r="AD923" s="102"/>
      <c r="AE923" s="102"/>
      <c r="AF923" s="102"/>
      <c r="AG923" s="102"/>
    </row>
    <row r="924" spans="1:33" ht="24" customHeight="1">
      <c r="A924" s="103"/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</row>
    <row r="925" spans="1:33" ht="24" customHeight="1">
      <c r="A925" s="102"/>
      <c r="B925" s="102"/>
      <c r="C925" s="102"/>
      <c r="D925" s="102"/>
      <c r="E925" s="102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02"/>
      <c r="Q925" s="102"/>
      <c r="R925" s="102"/>
      <c r="S925" s="102"/>
      <c r="T925" s="102"/>
      <c r="U925" s="102"/>
      <c r="V925" s="102"/>
      <c r="W925" s="102"/>
      <c r="X925" s="102"/>
      <c r="Y925" s="102"/>
      <c r="Z925" s="102"/>
      <c r="AA925" s="102"/>
      <c r="AB925" s="102"/>
      <c r="AC925" s="102"/>
      <c r="AD925" s="102"/>
      <c r="AE925" s="102"/>
      <c r="AF925" s="102"/>
      <c r="AG925" s="104">
        <f>AG913+1</f>
        <v>78</v>
      </c>
    </row>
    <row r="926" spans="1:33" ht="24" customHeight="1" thickBot="1">
      <c r="A926" s="100" t="s">
        <v>141</v>
      </c>
      <c r="B926" s="100"/>
      <c r="C926" s="100"/>
      <c r="D926" s="100"/>
      <c r="E926" s="100"/>
      <c r="F926" s="101" t="s">
        <v>142</v>
      </c>
      <c r="G926" s="100"/>
      <c r="H926" s="100"/>
      <c r="I926" s="100"/>
      <c r="J926" s="100"/>
      <c r="K926" s="100"/>
      <c r="L926" s="100"/>
      <c r="M926" s="100"/>
      <c r="N926" s="100" t="s">
        <v>16</v>
      </c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 t="s">
        <v>16</v>
      </c>
      <c r="AF926" s="100"/>
      <c r="AG926" s="100"/>
    </row>
    <row r="927" spans="5:33" ht="24" customHeight="1">
      <c r="E927" s="186">
        <f>Pelit!A88</f>
      </c>
      <c r="F927" s="186"/>
      <c r="G927" s="186"/>
      <c r="H927" s="186"/>
      <c r="I927" s="186"/>
      <c r="J927" s="186"/>
      <c r="K927" s="186"/>
      <c r="L927" s="186"/>
      <c r="N927" s="187"/>
      <c r="O927" s="188"/>
      <c r="P927" s="188"/>
      <c r="Q927" s="189"/>
      <c r="V927" s="186">
        <f>Pelit!F88</f>
      </c>
      <c r="W927" s="186"/>
      <c r="X927" s="186"/>
      <c r="Y927" s="186"/>
      <c r="Z927" s="186"/>
      <c r="AA927" s="186"/>
      <c r="AB927" s="186"/>
      <c r="AC927" s="186"/>
      <c r="AE927" s="187"/>
      <c r="AF927" s="188"/>
      <c r="AG927" s="189"/>
    </row>
    <row r="928" spans="1:33" ht="24" customHeight="1" thickBot="1">
      <c r="A928" s="185" t="s">
        <v>145</v>
      </c>
      <c r="B928" s="185"/>
      <c r="C928" s="185"/>
      <c r="D928" s="185"/>
      <c r="E928" s="186"/>
      <c r="F928" s="186"/>
      <c r="G928" s="186"/>
      <c r="H928" s="186"/>
      <c r="I928" s="186"/>
      <c r="J928" s="186"/>
      <c r="K928" s="186"/>
      <c r="L928" s="186"/>
      <c r="N928" s="190"/>
      <c r="O928" s="191"/>
      <c r="P928" s="191"/>
      <c r="Q928" s="192"/>
      <c r="R928" s="185" t="s">
        <v>146</v>
      </c>
      <c r="S928" s="185"/>
      <c r="T928" s="185"/>
      <c r="U928" s="185"/>
      <c r="V928" s="186"/>
      <c r="W928" s="186"/>
      <c r="X928" s="186"/>
      <c r="Y928" s="186"/>
      <c r="Z928" s="186"/>
      <c r="AA928" s="186"/>
      <c r="AB928" s="186"/>
      <c r="AC928" s="186"/>
      <c r="AD928" s="98"/>
      <c r="AE928" s="190"/>
      <c r="AF928" s="191"/>
      <c r="AG928" s="192"/>
    </row>
    <row r="929" ht="24" customHeight="1" thickBot="1"/>
    <row r="930" spans="1:33" ht="24" customHeight="1" thickBot="1">
      <c r="A930" s="184" t="s">
        <v>117</v>
      </c>
      <c r="B930" s="184"/>
      <c r="C930" s="184"/>
      <c r="D930" s="184" t="s">
        <v>118</v>
      </c>
      <c r="E930" s="184"/>
      <c r="F930" s="184"/>
      <c r="G930" s="184" t="s">
        <v>119</v>
      </c>
      <c r="H930" s="184"/>
      <c r="I930" s="184"/>
      <c r="J930" s="184" t="s">
        <v>120</v>
      </c>
      <c r="K930" s="184"/>
      <c r="L930" s="184"/>
      <c r="M930" s="184" t="s">
        <v>121</v>
      </c>
      <c r="N930" s="184"/>
      <c r="O930" s="184"/>
      <c r="P930" s="184" t="s">
        <v>122</v>
      </c>
      <c r="Q930" s="184"/>
      <c r="R930" s="184"/>
      <c r="S930" s="184" t="s">
        <v>123</v>
      </c>
      <c r="T930" s="184"/>
      <c r="U930" s="184"/>
      <c r="V930" s="184" t="s">
        <v>124</v>
      </c>
      <c r="W930" s="184"/>
      <c r="X930" s="184"/>
      <c r="Y930" s="184" t="s">
        <v>125</v>
      </c>
      <c r="Z930" s="184"/>
      <c r="AA930" s="184"/>
      <c r="AB930" s="184" t="s">
        <v>126</v>
      </c>
      <c r="AC930" s="184"/>
      <c r="AD930" s="184"/>
      <c r="AE930" s="184" t="s">
        <v>127</v>
      </c>
      <c r="AF930" s="184"/>
      <c r="AG930" s="184"/>
    </row>
    <row r="931" spans="1:33" ht="24" customHeight="1">
      <c r="A931" s="182"/>
      <c r="B931" s="175" t="s">
        <v>18</v>
      </c>
      <c r="C931" s="177"/>
      <c r="D931" s="173"/>
      <c r="E931" s="180" t="s">
        <v>18</v>
      </c>
      <c r="F931" s="177"/>
      <c r="G931" s="173"/>
      <c r="H931" s="175" t="s">
        <v>18</v>
      </c>
      <c r="I931" s="177"/>
      <c r="J931" s="173"/>
      <c r="K931" s="175" t="s">
        <v>18</v>
      </c>
      <c r="L931" s="177"/>
      <c r="M931" s="173"/>
      <c r="N931" s="175" t="s">
        <v>18</v>
      </c>
      <c r="O931" s="177"/>
      <c r="P931" s="182"/>
      <c r="Q931" s="175" t="s">
        <v>18</v>
      </c>
      <c r="R931" s="177"/>
      <c r="S931" s="173"/>
      <c r="T931" s="180" t="s">
        <v>18</v>
      </c>
      <c r="U931" s="177"/>
      <c r="V931" s="173"/>
      <c r="W931" s="175" t="s">
        <v>18</v>
      </c>
      <c r="X931" s="177"/>
      <c r="Y931" s="173"/>
      <c r="Z931" s="175" t="s">
        <v>18</v>
      </c>
      <c r="AA931" s="177"/>
      <c r="AB931" s="173"/>
      <c r="AC931" s="175" t="s">
        <v>18</v>
      </c>
      <c r="AD931" s="177"/>
      <c r="AE931" s="173"/>
      <c r="AF931" s="175" t="s">
        <v>18</v>
      </c>
      <c r="AG931" s="177"/>
    </row>
    <row r="932" spans="1:33" ht="24" customHeight="1" thickBot="1">
      <c r="A932" s="183"/>
      <c r="B932" s="176"/>
      <c r="C932" s="178"/>
      <c r="D932" s="174"/>
      <c r="E932" s="181"/>
      <c r="F932" s="178"/>
      <c r="G932" s="174"/>
      <c r="H932" s="176"/>
      <c r="I932" s="178"/>
      <c r="J932" s="174"/>
      <c r="K932" s="176"/>
      <c r="L932" s="178"/>
      <c r="M932" s="174"/>
      <c r="N932" s="176"/>
      <c r="O932" s="178"/>
      <c r="P932" s="183"/>
      <c r="Q932" s="176"/>
      <c r="R932" s="178"/>
      <c r="S932" s="174"/>
      <c r="T932" s="181"/>
      <c r="U932" s="178"/>
      <c r="V932" s="174"/>
      <c r="W932" s="176"/>
      <c r="X932" s="178"/>
      <c r="Y932" s="174"/>
      <c r="Z932" s="176"/>
      <c r="AA932" s="178"/>
      <c r="AB932" s="174"/>
      <c r="AC932" s="176"/>
      <c r="AD932" s="178"/>
      <c r="AE932" s="174"/>
      <c r="AF932" s="176"/>
      <c r="AG932" s="178"/>
    </row>
    <row r="933" ht="24" customHeight="1"/>
    <row r="934" spans="11:18" ht="24" customHeight="1">
      <c r="K934" s="179" t="s">
        <v>147</v>
      </c>
      <c r="L934" s="179"/>
      <c r="M934" s="179"/>
      <c r="N934" s="179"/>
      <c r="O934" s="179"/>
      <c r="P934" s="179"/>
      <c r="Q934" s="179"/>
      <c r="R934" s="179"/>
    </row>
    <row r="935" spans="1:33" ht="24" customHeight="1">
      <c r="A935" s="98"/>
      <c r="B935" s="98"/>
      <c r="C935" s="98"/>
      <c r="D935" s="98"/>
      <c r="E935" s="98"/>
      <c r="F935" s="98"/>
      <c r="G935" s="98"/>
      <c r="H935" s="98"/>
      <c r="I935" s="98"/>
      <c r="J935" s="105" t="s">
        <v>143</v>
      </c>
      <c r="K935" s="179"/>
      <c r="L935" s="179"/>
      <c r="M935" s="179"/>
      <c r="N935" s="179"/>
      <c r="O935" s="179"/>
      <c r="P935" s="179"/>
      <c r="Q935" s="179"/>
      <c r="R935" s="179"/>
      <c r="S935" s="98"/>
      <c r="T935" s="98"/>
      <c r="U935" s="98"/>
      <c r="V935" s="98"/>
      <c r="W935" s="98"/>
      <c r="X935" s="98"/>
      <c r="Y935" s="98"/>
      <c r="Z935" s="98"/>
      <c r="AA935" s="98"/>
      <c r="AB935" s="98"/>
      <c r="AC935" s="98"/>
      <c r="AD935" s="98"/>
      <c r="AE935" s="98"/>
      <c r="AF935" s="98"/>
      <c r="AG935" s="98"/>
    </row>
    <row r="936" ht="24" customHeight="1">
      <c r="A936" s="98"/>
    </row>
    <row r="937" ht="24" customHeight="1">
      <c r="AG937" s="104">
        <f>AG925+1</f>
        <v>79</v>
      </c>
    </row>
    <row r="938" spans="1:33" ht="24" customHeight="1" thickBot="1">
      <c r="A938" s="100" t="s">
        <v>141</v>
      </c>
      <c r="B938" s="100"/>
      <c r="C938" s="100"/>
      <c r="D938" s="100"/>
      <c r="E938" s="100"/>
      <c r="F938" s="101" t="s">
        <v>142</v>
      </c>
      <c r="G938" s="100"/>
      <c r="H938" s="100"/>
      <c r="I938" s="100"/>
      <c r="J938" s="100"/>
      <c r="K938" s="100"/>
      <c r="L938" s="100"/>
      <c r="M938" s="100"/>
      <c r="N938" s="100" t="s">
        <v>16</v>
      </c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 t="s">
        <v>16</v>
      </c>
      <c r="AF938" s="100"/>
      <c r="AG938" s="100"/>
    </row>
    <row r="939" spans="5:33" ht="24" customHeight="1">
      <c r="E939" s="186">
        <f>Pelit!A89</f>
      </c>
      <c r="F939" s="186"/>
      <c r="G939" s="186"/>
      <c r="H939" s="186"/>
      <c r="I939" s="186"/>
      <c r="J939" s="186"/>
      <c r="K939" s="186"/>
      <c r="L939" s="186"/>
      <c r="N939" s="187"/>
      <c r="O939" s="188"/>
      <c r="P939" s="188"/>
      <c r="Q939" s="189"/>
      <c r="V939" s="186">
        <f>Pelit!F89</f>
      </c>
      <c r="W939" s="186"/>
      <c r="X939" s="186"/>
      <c r="Y939" s="186"/>
      <c r="Z939" s="186"/>
      <c r="AA939" s="186"/>
      <c r="AB939" s="186"/>
      <c r="AC939" s="186"/>
      <c r="AE939" s="187"/>
      <c r="AF939" s="188"/>
      <c r="AG939" s="189"/>
    </row>
    <row r="940" spans="1:33" ht="24" customHeight="1" thickBot="1">
      <c r="A940" s="185" t="s">
        <v>145</v>
      </c>
      <c r="B940" s="185"/>
      <c r="C940" s="185"/>
      <c r="D940" s="185"/>
      <c r="E940" s="186"/>
      <c r="F940" s="186"/>
      <c r="G940" s="186"/>
      <c r="H940" s="186"/>
      <c r="I940" s="186"/>
      <c r="J940" s="186"/>
      <c r="K940" s="186"/>
      <c r="L940" s="186"/>
      <c r="N940" s="190"/>
      <c r="O940" s="191"/>
      <c r="P940" s="191"/>
      <c r="Q940" s="192"/>
      <c r="R940" s="185" t="s">
        <v>146</v>
      </c>
      <c r="S940" s="185"/>
      <c r="T940" s="185"/>
      <c r="U940" s="185"/>
      <c r="V940" s="186"/>
      <c r="W940" s="186"/>
      <c r="X940" s="186"/>
      <c r="Y940" s="186"/>
      <c r="Z940" s="186"/>
      <c r="AA940" s="186"/>
      <c r="AB940" s="186"/>
      <c r="AC940" s="186"/>
      <c r="AD940" s="98"/>
      <c r="AE940" s="190"/>
      <c r="AF940" s="191"/>
      <c r="AG940" s="192"/>
    </row>
    <row r="941" ht="24" customHeight="1" thickBot="1"/>
    <row r="942" spans="1:33" ht="24" customHeight="1" thickBot="1">
      <c r="A942" s="184" t="s">
        <v>117</v>
      </c>
      <c r="B942" s="184"/>
      <c r="C942" s="184"/>
      <c r="D942" s="184" t="s">
        <v>118</v>
      </c>
      <c r="E942" s="184"/>
      <c r="F942" s="184"/>
      <c r="G942" s="184" t="s">
        <v>119</v>
      </c>
      <c r="H942" s="184"/>
      <c r="I942" s="184"/>
      <c r="J942" s="184" t="s">
        <v>120</v>
      </c>
      <c r="K942" s="184"/>
      <c r="L942" s="184"/>
      <c r="M942" s="184" t="s">
        <v>121</v>
      </c>
      <c r="N942" s="184"/>
      <c r="O942" s="184"/>
      <c r="P942" s="184" t="s">
        <v>122</v>
      </c>
      <c r="Q942" s="184"/>
      <c r="R942" s="184"/>
      <c r="S942" s="184" t="s">
        <v>123</v>
      </c>
      <c r="T942" s="184"/>
      <c r="U942" s="184"/>
      <c r="V942" s="184" t="s">
        <v>124</v>
      </c>
      <c r="W942" s="184"/>
      <c r="X942" s="184"/>
      <c r="Y942" s="184" t="s">
        <v>125</v>
      </c>
      <c r="Z942" s="184"/>
      <c r="AA942" s="184"/>
      <c r="AB942" s="184" t="s">
        <v>126</v>
      </c>
      <c r="AC942" s="184"/>
      <c r="AD942" s="184"/>
      <c r="AE942" s="184" t="s">
        <v>127</v>
      </c>
      <c r="AF942" s="184"/>
      <c r="AG942" s="184"/>
    </row>
    <row r="943" spans="1:33" ht="24" customHeight="1">
      <c r="A943" s="182"/>
      <c r="B943" s="175" t="s">
        <v>18</v>
      </c>
      <c r="C943" s="177"/>
      <c r="D943" s="173"/>
      <c r="E943" s="180" t="s">
        <v>18</v>
      </c>
      <c r="F943" s="177"/>
      <c r="G943" s="173"/>
      <c r="H943" s="175" t="s">
        <v>18</v>
      </c>
      <c r="I943" s="177"/>
      <c r="J943" s="173"/>
      <c r="K943" s="175" t="s">
        <v>18</v>
      </c>
      <c r="L943" s="177"/>
      <c r="M943" s="173"/>
      <c r="N943" s="175" t="s">
        <v>18</v>
      </c>
      <c r="O943" s="177"/>
      <c r="P943" s="182"/>
      <c r="Q943" s="175" t="s">
        <v>18</v>
      </c>
      <c r="R943" s="177"/>
      <c r="S943" s="173"/>
      <c r="T943" s="180" t="s">
        <v>18</v>
      </c>
      <c r="U943" s="177"/>
      <c r="V943" s="173"/>
      <c r="W943" s="175" t="s">
        <v>18</v>
      </c>
      <c r="X943" s="177"/>
      <c r="Y943" s="173"/>
      <c r="Z943" s="175" t="s">
        <v>18</v>
      </c>
      <c r="AA943" s="177"/>
      <c r="AB943" s="173"/>
      <c r="AC943" s="175" t="s">
        <v>18</v>
      </c>
      <c r="AD943" s="177"/>
      <c r="AE943" s="173"/>
      <c r="AF943" s="175" t="s">
        <v>18</v>
      </c>
      <c r="AG943" s="177"/>
    </row>
    <row r="944" spans="1:33" ht="24" customHeight="1" thickBot="1">
      <c r="A944" s="183"/>
      <c r="B944" s="176"/>
      <c r="C944" s="178"/>
      <c r="D944" s="174"/>
      <c r="E944" s="181"/>
      <c r="F944" s="178"/>
      <c r="G944" s="174"/>
      <c r="H944" s="176"/>
      <c r="I944" s="178"/>
      <c r="J944" s="174"/>
      <c r="K944" s="176"/>
      <c r="L944" s="178"/>
      <c r="M944" s="174"/>
      <c r="N944" s="176"/>
      <c r="O944" s="178"/>
      <c r="P944" s="183"/>
      <c r="Q944" s="176"/>
      <c r="R944" s="178"/>
      <c r="S944" s="174"/>
      <c r="T944" s="181"/>
      <c r="U944" s="178"/>
      <c r="V944" s="174"/>
      <c r="W944" s="176"/>
      <c r="X944" s="178"/>
      <c r="Y944" s="174"/>
      <c r="Z944" s="176"/>
      <c r="AA944" s="178"/>
      <c r="AB944" s="174"/>
      <c r="AC944" s="176"/>
      <c r="AD944" s="178"/>
      <c r="AE944" s="174"/>
      <c r="AF944" s="176"/>
      <c r="AG944" s="178"/>
    </row>
    <row r="945" spans="1:33" ht="24" customHeight="1">
      <c r="A945" s="102"/>
      <c r="B945" s="102"/>
      <c r="C945" s="102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02"/>
      <c r="Q945" s="102"/>
      <c r="R945" s="102"/>
      <c r="S945" s="102"/>
      <c r="T945" s="102"/>
      <c r="U945" s="102"/>
      <c r="V945" s="102"/>
      <c r="W945" s="102"/>
      <c r="X945" s="102"/>
      <c r="Y945" s="102"/>
      <c r="Z945" s="102"/>
      <c r="AA945" s="102"/>
      <c r="AB945" s="102"/>
      <c r="AC945" s="102"/>
      <c r="AD945" s="102"/>
      <c r="AE945" s="102"/>
      <c r="AF945" s="102"/>
      <c r="AG945" s="102"/>
    </row>
    <row r="946" spans="1:33" ht="24" customHeight="1">
      <c r="A946" s="102"/>
      <c r="B946" s="102"/>
      <c r="C946" s="102"/>
      <c r="D946" s="102"/>
      <c r="E946" s="102"/>
      <c r="F946" s="102"/>
      <c r="G946" s="102"/>
      <c r="H946" s="102"/>
      <c r="I946" s="102"/>
      <c r="J946" s="102"/>
      <c r="K946" s="179" t="s">
        <v>147</v>
      </c>
      <c r="L946" s="179"/>
      <c r="M946" s="179"/>
      <c r="N946" s="179"/>
      <c r="O946" s="179"/>
      <c r="P946" s="179"/>
      <c r="Q946" s="179"/>
      <c r="R946" s="179"/>
      <c r="S946" s="102"/>
      <c r="T946" s="102"/>
      <c r="U946" s="102"/>
      <c r="V946" s="102"/>
      <c r="W946" s="102"/>
      <c r="X946" s="102"/>
      <c r="Y946" s="102"/>
      <c r="Z946" s="102"/>
      <c r="AA946" s="102"/>
      <c r="AB946" s="102"/>
      <c r="AC946" s="102"/>
      <c r="AD946" s="102"/>
      <c r="AE946" s="102"/>
      <c r="AF946" s="102"/>
      <c r="AG946" s="102"/>
    </row>
    <row r="947" spans="1:33" ht="24" customHeight="1">
      <c r="A947" s="98"/>
      <c r="B947" s="102"/>
      <c r="C947" s="102"/>
      <c r="D947" s="102"/>
      <c r="E947" s="102"/>
      <c r="F947" s="102"/>
      <c r="G947" s="102"/>
      <c r="H947" s="102"/>
      <c r="I947" s="102"/>
      <c r="J947" s="105" t="s">
        <v>143</v>
      </c>
      <c r="K947" s="179"/>
      <c r="L947" s="179"/>
      <c r="M947" s="179"/>
      <c r="N947" s="179"/>
      <c r="O947" s="179"/>
      <c r="P947" s="179"/>
      <c r="Q947" s="179"/>
      <c r="R947" s="179"/>
      <c r="S947" s="102"/>
      <c r="T947" s="102"/>
      <c r="U947" s="102"/>
      <c r="V947" s="102"/>
      <c r="W947" s="102"/>
      <c r="X947" s="102"/>
      <c r="Y947" s="102"/>
      <c r="Z947" s="102"/>
      <c r="AA947" s="102"/>
      <c r="AB947" s="102"/>
      <c r="AC947" s="102"/>
      <c r="AD947" s="102"/>
      <c r="AE947" s="102"/>
      <c r="AF947" s="102"/>
      <c r="AG947" s="102"/>
    </row>
    <row r="948" spans="1:33" ht="24" customHeight="1">
      <c r="A948" s="103"/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</row>
    <row r="949" spans="1:33" ht="24" customHeight="1">
      <c r="A949" s="102"/>
      <c r="B949" s="102"/>
      <c r="C949" s="102"/>
      <c r="D949" s="102"/>
      <c r="E949" s="102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02"/>
      <c r="Q949" s="102"/>
      <c r="R949" s="102"/>
      <c r="S949" s="102"/>
      <c r="T949" s="102"/>
      <c r="U949" s="102"/>
      <c r="V949" s="102"/>
      <c r="W949" s="102"/>
      <c r="X949" s="102"/>
      <c r="Y949" s="102"/>
      <c r="Z949" s="102"/>
      <c r="AA949" s="102"/>
      <c r="AB949" s="102"/>
      <c r="AC949" s="102"/>
      <c r="AD949" s="102"/>
      <c r="AE949" s="102"/>
      <c r="AF949" s="102"/>
      <c r="AG949" s="104">
        <f>AG937+1</f>
        <v>80</v>
      </c>
    </row>
    <row r="950" spans="1:33" ht="24" customHeight="1" thickBot="1">
      <c r="A950" s="100" t="s">
        <v>141</v>
      </c>
      <c r="B950" s="100"/>
      <c r="C950" s="100"/>
      <c r="D950" s="100"/>
      <c r="E950" s="100"/>
      <c r="F950" s="101" t="s">
        <v>142</v>
      </c>
      <c r="G950" s="100"/>
      <c r="H950" s="100"/>
      <c r="I950" s="100"/>
      <c r="J950" s="100"/>
      <c r="K950" s="100"/>
      <c r="L950" s="100"/>
      <c r="M950" s="100"/>
      <c r="N950" s="100" t="s">
        <v>16</v>
      </c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 t="s">
        <v>16</v>
      </c>
      <c r="AF950" s="100"/>
      <c r="AG950" s="100"/>
    </row>
    <row r="951" spans="5:33" ht="24" customHeight="1">
      <c r="E951" s="186">
        <f>Pelit!A90</f>
      </c>
      <c r="F951" s="186"/>
      <c r="G951" s="186"/>
      <c r="H951" s="186"/>
      <c r="I951" s="186"/>
      <c r="J951" s="186"/>
      <c r="K951" s="186"/>
      <c r="L951" s="186"/>
      <c r="N951" s="187"/>
      <c r="O951" s="188"/>
      <c r="P951" s="188"/>
      <c r="Q951" s="189"/>
      <c r="V951" s="186">
        <f>Pelit!F90</f>
      </c>
      <c r="W951" s="186"/>
      <c r="X951" s="186"/>
      <c r="Y951" s="186"/>
      <c r="Z951" s="186"/>
      <c r="AA951" s="186"/>
      <c r="AB951" s="186"/>
      <c r="AC951" s="186"/>
      <c r="AE951" s="187"/>
      <c r="AF951" s="188"/>
      <c r="AG951" s="189"/>
    </row>
    <row r="952" spans="1:33" ht="24" customHeight="1" thickBot="1">
      <c r="A952" s="185" t="s">
        <v>145</v>
      </c>
      <c r="B952" s="185"/>
      <c r="C952" s="185"/>
      <c r="D952" s="185"/>
      <c r="E952" s="186"/>
      <c r="F952" s="186"/>
      <c r="G952" s="186"/>
      <c r="H952" s="186"/>
      <c r="I952" s="186"/>
      <c r="J952" s="186"/>
      <c r="K952" s="186"/>
      <c r="L952" s="186"/>
      <c r="N952" s="190"/>
      <c r="O952" s="191"/>
      <c r="P952" s="191"/>
      <c r="Q952" s="192"/>
      <c r="R952" s="185" t="s">
        <v>146</v>
      </c>
      <c r="S952" s="185"/>
      <c r="T952" s="185"/>
      <c r="U952" s="185"/>
      <c r="V952" s="186"/>
      <c r="W952" s="186"/>
      <c r="X952" s="186"/>
      <c r="Y952" s="186"/>
      <c r="Z952" s="186"/>
      <c r="AA952" s="186"/>
      <c r="AB952" s="186"/>
      <c r="AC952" s="186"/>
      <c r="AD952" s="98"/>
      <c r="AE952" s="190"/>
      <c r="AF952" s="191"/>
      <c r="AG952" s="192"/>
    </row>
    <row r="953" ht="24" customHeight="1" thickBot="1"/>
    <row r="954" spans="1:33" ht="24" customHeight="1" thickBot="1">
      <c r="A954" s="184" t="s">
        <v>117</v>
      </c>
      <c r="B954" s="184"/>
      <c r="C954" s="184"/>
      <c r="D954" s="184" t="s">
        <v>118</v>
      </c>
      <c r="E954" s="184"/>
      <c r="F954" s="184"/>
      <c r="G954" s="184" t="s">
        <v>119</v>
      </c>
      <c r="H954" s="184"/>
      <c r="I954" s="184"/>
      <c r="J954" s="184" t="s">
        <v>120</v>
      </c>
      <c r="K954" s="184"/>
      <c r="L954" s="184"/>
      <c r="M954" s="184" t="s">
        <v>121</v>
      </c>
      <c r="N954" s="184"/>
      <c r="O954" s="184"/>
      <c r="P954" s="184" t="s">
        <v>122</v>
      </c>
      <c r="Q954" s="184"/>
      <c r="R954" s="184"/>
      <c r="S954" s="184" t="s">
        <v>123</v>
      </c>
      <c r="T954" s="184"/>
      <c r="U954" s="184"/>
      <c r="V954" s="184" t="s">
        <v>124</v>
      </c>
      <c r="W954" s="184"/>
      <c r="X954" s="184"/>
      <c r="Y954" s="184" t="s">
        <v>125</v>
      </c>
      <c r="Z954" s="184"/>
      <c r="AA954" s="184"/>
      <c r="AB954" s="184" t="s">
        <v>126</v>
      </c>
      <c r="AC954" s="184"/>
      <c r="AD954" s="184"/>
      <c r="AE954" s="184" t="s">
        <v>127</v>
      </c>
      <c r="AF954" s="184"/>
      <c r="AG954" s="184"/>
    </row>
    <row r="955" spans="1:33" ht="24" customHeight="1">
      <c r="A955" s="182"/>
      <c r="B955" s="175" t="s">
        <v>18</v>
      </c>
      <c r="C955" s="177"/>
      <c r="D955" s="173"/>
      <c r="E955" s="180" t="s">
        <v>18</v>
      </c>
      <c r="F955" s="177"/>
      <c r="G955" s="173"/>
      <c r="H955" s="175" t="s">
        <v>18</v>
      </c>
      <c r="I955" s="177"/>
      <c r="J955" s="173"/>
      <c r="K955" s="175" t="s">
        <v>18</v>
      </c>
      <c r="L955" s="177"/>
      <c r="M955" s="173"/>
      <c r="N955" s="175" t="s">
        <v>18</v>
      </c>
      <c r="O955" s="177"/>
      <c r="P955" s="182"/>
      <c r="Q955" s="175" t="s">
        <v>18</v>
      </c>
      <c r="R955" s="177"/>
      <c r="S955" s="173"/>
      <c r="T955" s="180" t="s">
        <v>18</v>
      </c>
      <c r="U955" s="177"/>
      <c r="V955" s="173"/>
      <c r="W955" s="175" t="s">
        <v>18</v>
      </c>
      <c r="X955" s="177"/>
      <c r="Y955" s="173"/>
      <c r="Z955" s="175" t="s">
        <v>18</v>
      </c>
      <c r="AA955" s="177"/>
      <c r="AB955" s="173"/>
      <c r="AC955" s="175" t="s">
        <v>18</v>
      </c>
      <c r="AD955" s="177"/>
      <c r="AE955" s="173"/>
      <c r="AF955" s="175" t="s">
        <v>18</v>
      </c>
      <c r="AG955" s="177"/>
    </row>
    <row r="956" spans="1:33" ht="24" customHeight="1" thickBot="1">
      <c r="A956" s="183"/>
      <c r="B956" s="176"/>
      <c r="C956" s="178"/>
      <c r="D956" s="174"/>
      <c r="E956" s="181"/>
      <c r="F956" s="178"/>
      <c r="G956" s="174"/>
      <c r="H956" s="176"/>
      <c r="I956" s="178"/>
      <c r="J956" s="174"/>
      <c r="K956" s="176"/>
      <c r="L956" s="178"/>
      <c r="M956" s="174"/>
      <c r="N956" s="176"/>
      <c r="O956" s="178"/>
      <c r="P956" s="183"/>
      <c r="Q956" s="176"/>
      <c r="R956" s="178"/>
      <c r="S956" s="174"/>
      <c r="T956" s="181"/>
      <c r="U956" s="178"/>
      <c r="V956" s="174"/>
      <c r="W956" s="176"/>
      <c r="X956" s="178"/>
      <c r="Y956" s="174"/>
      <c r="Z956" s="176"/>
      <c r="AA956" s="178"/>
      <c r="AB956" s="174"/>
      <c r="AC956" s="176"/>
      <c r="AD956" s="178"/>
      <c r="AE956" s="174"/>
      <c r="AF956" s="176"/>
      <c r="AG956" s="178"/>
    </row>
    <row r="957" ht="24" customHeight="1"/>
    <row r="958" spans="11:18" ht="24" customHeight="1">
      <c r="K958" s="179" t="s">
        <v>147</v>
      </c>
      <c r="L958" s="179"/>
      <c r="M958" s="179"/>
      <c r="N958" s="179"/>
      <c r="O958" s="179"/>
      <c r="P958" s="179"/>
      <c r="Q958" s="179"/>
      <c r="R958" s="179"/>
    </row>
    <row r="959" spans="1:33" ht="24" customHeight="1">
      <c r="A959" s="98"/>
      <c r="B959" s="98"/>
      <c r="C959" s="98"/>
      <c r="D959" s="98"/>
      <c r="E959" s="98"/>
      <c r="F959" s="98"/>
      <c r="G959" s="98"/>
      <c r="H959" s="98"/>
      <c r="I959" s="98"/>
      <c r="J959" s="105" t="s">
        <v>143</v>
      </c>
      <c r="K959" s="179"/>
      <c r="L959" s="179"/>
      <c r="M959" s="179"/>
      <c r="N959" s="179"/>
      <c r="O959" s="179"/>
      <c r="P959" s="179"/>
      <c r="Q959" s="179"/>
      <c r="R959" s="179"/>
      <c r="S959" s="98"/>
      <c r="T959" s="98"/>
      <c r="U959" s="98"/>
      <c r="V959" s="98"/>
      <c r="W959" s="98"/>
      <c r="X959" s="98"/>
      <c r="Y959" s="98"/>
      <c r="Z959" s="98"/>
      <c r="AA959" s="98"/>
      <c r="AB959" s="98"/>
      <c r="AC959" s="98"/>
      <c r="AD959" s="98"/>
      <c r="AE959" s="98"/>
      <c r="AF959" s="98"/>
      <c r="AG959" s="98"/>
    </row>
    <row r="960" ht="24" customHeight="1">
      <c r="A960" s="98"/>
    </row>
    <row r="961" spans="1:33" ht="24" customHeight="1">
      <c r="A961" s="11"/>
      <c r="AG961" s="104">
        <f>AG949+1</f>
        <v>81</v>
      </c>
    </row>
    <row r="962" spans="1:33" ht="24" customHeight="1" thickBot="1">
      <c r="A962" s="100" t="s">
        <v>141</v>
      </c>
      <c r="B962" s="100"/>
      <c r="C962" s="100"/>
      <c r="D962" s="100"/>
      <c r="E962" s="100"/>
      <c r="F962" s="101" t="s">
        <v>142</v>
      </c>
      <c r="G962" s="100"/>
      <c r="H962" s="100"/>
      <c r="I962" s="100"/>
      <c r="J962" s="100"/>
      <c r="K962" s="100"/>
      <c r="L962" s="100"/>
      <c r="M962" s="100"/>
      <c r="N962" s="100" t="s">
        <v>16</v>
      </c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  <c r="AC962" s="100"/>
      <c r="AD962" s="100"/>
      <c r="AE962" s="100" t="s">
        <v>16</v>
      </c>
      <c r="AF962" s="100"/>
      <c r="AG962" s="100"/>
    </row>
    <row r="963" spans="5:33" ht="24" customHeight="1">
      <c r="E963" s="186">
        <f>Pelit!A93</f>
      </c>
      <c r="F963" s="186"/>
      <c r="G963" s="186"/>
      <c r="H963" s="186"/>
      <c r="I963" s="186"/>
      <c r="J963" s="186"/>
      <c r="K963" s="186"/>
      <c r="L963" s="186"/>
      <c r="N963" s="187"/>
      <c r="O963" s="188"/>
      <c r="P963" s="188"/>
      <c r="Q963" s="189"/>
      <c r="V963" s="186">
        <f>Pelit!F93</f>
      </c>
      <c r="W963" s="186"/>
      <c r="X963" s="186"/>
      <c r="Y963" s="186"/>
      <c r="Z963" s="186"/>
      <c r="AA963" s="186"/>
      <c r="AB963" s="186"/>
      <c r="AC963" s="186"/>
      <c r="AE963" s="187"/>
      <c r="AF963" s="188"/>
      <c r="AG963" s="189"/>
    </row>
    <row r="964" spans="1:33" ht="24" customHeight="1" thickBot="1">
      <c r="A964" s="185" t="s">
        <v>145</v>
      </c>
      <c r="B964" s="185"/>
      <c r="C964" s="185"/>
      <c r="D964" s="185"/>
      <c r="E964" s="186"/>
      <c r="F964" s="186"/>
      <c r="G964" s="186"/>
      <c r="H964" s="186"/>
      <c r="I964" s="186"/>
      <c r="J964" s="186"/>
      <c r="K964" s="186"/>
      <c r="L964" s="186"/>
      <c r="N964" s="190"/>
      <c r="O964" s="191"/>
      <c r="P964" s="191"/>
      <c r="Q964" s="192"/>
      <c r="R964" s="185" t="s">
        <v>146</v>
      </c>
      <c r="S964" s="185"/>
      <c r="T964" s="185"/>
      <c r="U964" s="185"/>
      <c r="V964" s="186"/>
      <c r="W964" s="186"/>
      <c r="X964" s="186"/>
      <c r="Y964" s="186"/>
      <c r="Z964" s="186"/>
      <c r="AA964" s="186"/>
      <c r="AB964" s="186"/>
      <c r="AC964" s="186"/>
      <c r="AD964" s="98"/>
      <c r="AE964" s="190"/>
      <c r="AF964" s="191"/>
      <c r="AG964" s="192"/>
    </row>
    <row r="965" ht="24" customHeight="1" thickBot="1"/>
    <row r="966" spans="1:33" ht="24" customHeight="1" thickBot="1">
      <c r="A966" s="184" t="s">
        <v>117</v>
      </c>
      <c r="B966" s="184"/>
      <c r="C966" s="184"/>
      <c r="D966" s="184" t="s">
        <v>118</v>
      </c>
      <c r="E966" s="184"/>
      <c r="F966" s="184"/>
      <c r="G966" s="184" t="s">
        <v>119</v>
      </c>
      <c r="H966" s="184"/>
      <c r="I966" s="184"/>
      <c r="J966" s="184" t="s">
        <v>120</v>
      </c>
      <c r="K966" s="184"/>
      <c r="L966" s="184"/>
      <c r="M966" s="184" t="s">
        <v>121</v>
      </c>
      <c r="N966" s="184"/>
      <c r="O966" s="184"/>
      <c r="P966" s="184" t="s">
        <v>122</v>
      </c>
      <c r="Q966" s="184"/>
      <c r="R966" s="184"/>
      <c r="S966" s="184" t="s">
        <v>123</v>
      </c>
      <c r="T966" s="184"/>
      <c r="U966" s="184"/>
      <c r="V966" s="184" t="s">
        <v>124</v>
      </c>
      <c r="W966" s="184"/>
      <c r="X966" s="184"/>
      <c r="Y966" s="184" t="s">
        <v>125</v>
      </c>
      <c r="Z966" s="184"/>
      <c r="AA966" s="184"/>
      <c r="AB966" s="184" t="s">
        <v>126</v>
      </c>
      <c r="AC966" s="184"/>
      <c r="AD966" s="184"/>
      <c r="AE966" s="184" t="s">
        <v>127</v>
      </c>
      <c r="AF966" s="184"/>
      <c r="AG966" s="184"/>
    </row>
    <row r="967" spans="1:33" ht="24" customHeight="1">
      <c r="A967" s="182"/>
      <c r="B967" s="175" t="s">
        <v>18</v>
      </c>
      <c r="C967" s="177"/>
      <c r="D967" s="173"/>
      <c r="E967" s="180" t="s">
        <v>18</v>
      </c>
      <c r="F967" s="177"/>
      <c r="G967" s="173"/>
      <c r="H967" s="175" t="s">
        <v>18</v>
      </c>
      <c r="I967" s="177"/>
      <c r="J967" s="173"/>
      <c r="K967" s="175" t="s">
        <v>18</v>
      </c>
      <c r="L967" s="177"/>
      <c r="M967" s="173"/>
      <c r="N967" s="175" t="s">
        <v>18</v>
      </c>
      <c r="O967" s="177"/>
      <c r="P967" s="182"/>
      <c r="Q967" s="175" t="s">
        <v>18</v>
      </c>
      <c r="R967" s="177"/>
      <c r="S967" s="173"/>
      <c r="T967" s="180" t="s">
        <v>18</v>
      </c>
      <c r="U967" s="177"/>
      <c r="V967" s="173"/>
      <c r="W967" s="175" t="s">
        <v>18</v>
      </c>
      <c r="X967" s="177"/>
      <c r="Y967" s="173"/>
      <c r="Z967" s="175" t="s">
        <v>18</v>
      </c>
      <c r="AA967" s="177"/>
      <c r="AB967" s="173"/>
      <c r="AC967" s="175" t="s">
        <v>18</v>
      </c>
      <c r="AD967" s="177"/>
      <c r="AE967" s="173"/>
      <c r="AF967" s="175" t="s">
        <v>18</v>
      </c>
      <c r="AG967" s="177"/>
    </row>
    <row r="968" spans="1:33" ht="24" customHeight="1" thickBot="1">
      <c r="A968" s="183"/>
      <c r="B968" s="176"/>
      <c r="C968" s="178"/>
      <c r="D968" s="174"/>
      <c r="E968" s="181"/>
      <c r="F968" s="178"/>
      <c r="G968" s="174"/>
      <c r="H968" s="176"/>
      <c r="I968" s="178"/>
      <c r="J968" s="174"/>
      <c r="K968" s="176"/>
      <c r="L968" s="178"/>
      <c r="M968" s="174"/>
      <c r="N968" s="176"/>
      <c r="O968" s="178"/>
      <c r="P968" s="183"/>
      <c r="Q968" s="176"/>
      <c r="R968" s="178"/>
      <c r="S968" s="174"/>
      <c r="T968" s="181"/>
      <c r="U968" s="178"/>
      <c r="V968" s="174"/>
      <c r="W968" s="176"/>
      <c r="X968" s="178"/>
      <c r="Y968" s="174"/>
      <c r="Z968" s="176"/>
      <c r="AA968" s="178"/>
      <c r="AB968" s="174"/>
      <c r="AC968" s="176"/>
      <c r="AD968" s="178"/>
      <c r="AE968" s="174"/>
      <c r="AF968" s="176"/>
      <c r="AG968" s="178"/>
    </row>
    <row r="969" spans="1:33" ht="24" customHeight="1">
      <c r="A969" s="102"/>
      <c r="B969" s="102"/>
      <c r="C969" s="102"/>
      <c r="D969" s="102"/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  <c r="Q969" s="102"/>
      <c r="R969" s="102"/>
      <c r="S969" s="102"/>
      <c r="T969" s="102"/>
      <c r="U969" s="102"/>
      <c r="V969" s="102"/>
      <c r="W969" s="102"/>
      <c r="X969" s="102"/>
      <c r="Y969" s="102"/>
      <c r="Z969" s="102"/>
      <c r="AA969" s="102"/>
      <c r="AB969" s="102"/>
      <c r="AC969" s="102"/>
      <c r="AD969" s="102"/>
      <c r="AE969" s="102"/>
      <c r="AF969" s="102"/>
      <c r="AG969" s="102"/>
    </row>
    <row r="970" spans="1:33" ht="24" customHeight="1">
      <c r="A970" s="102"/>
      <c r="B970" s="102"/>
      <c r="C970" s="102"/>
      <c r="D970" s="102"/>
      <c r="E970" s="102"/>
      <c r="F970" s="102"/>
      <c r="G970" s="102"/>
      <c r="H970" s="102"/>
      <c r="I970" s="102"/>
      <c r="J970" s="102"/>
      <c r="K970" s="179" t="s">
        <v>147</v>
      </c>
      <c r="L970" s="179"/>
      <c r="M970" s="179"/>
      <c r="N970" s="179"/>
      <c r="O970" s="179"/>
      <c r="P970" s="179"/>
      <c r="Q970" s="179"/>
      <c r="R970" s="179"/>
      <c r="S970" s="102"/>
      <c r="T970" s="102"/>
      <c r="U970" s="102"/>
      <c r="V970" s="102"/>
      <c r="W970" s="102"/>
      <c r="X970" s="102"/>
      <c r="Y970" s="102"/>
      <c r="Z970" s="102"/>
      <c r="AA970" s="102"/>
      <c r="AB970" s="102"/>
      <c r="AC970" s="102"/>
      <c r="AD970" s="102"/>
      <c r="AE970" s="102"/>
      <c r="AF970" s="102"/>
      <c r="AG970" s="102"/>
    </row>
    <row r="971" spans="1:33" ht="24" customHeight="1">
      <c r="A971" s="98"/>
      <c r="B971" s="102"/>
      <c r="C971" s="102"/>
      <c r="D971" s="102"/>
      <c r="E971" s="102"/>
      <c r="F971" s="102"/>
      <c r="G971" s="102"/>
      <c r="H971" s="102"/>
      <c r="I971" s="102"/>
      <c r="J971" s="105" t="s">
        <v>143</v>
      </c>
      <c r="K971" s="179"/>
      <c r="L971" s="179"/>
      <c r="M971" s="179"/>
      <c r="N971" s="179"/>
      <c r="O971" s="179"/>
      <c r="P971" s="179"/>
      <c r="Q971" s="179"/>
      <c r="R971" s="179"/>
      <c r="S971" s="102"/>
      <c r="T971" s="102"/>
      <c r="U971" s="102"/>
      <c r="V971" s="102"/>
      <c r="W971" s="102"/>
      <c r="X971" s="102"/>
      <c r="Y971" s="102"/>
      <c r="Z971" s="102"/>
      <c r="AA971" s="102"/>
      <c r="AB971" s="102"/>
      <c r="AC971" s="102"/>
      <c r="AD971" s="102"/>
      <c r="AE971" s="102"/>
      <c r="AF971" s="102"/>
      <c r="AG971" s="102"/>
    </row>
    <row r="972" spans="1:33" ht="24" customHeight="1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</row>
    <row r="973" spans="1:33" ht="24" customHeight="1">
      <c r="A973" s="102"/>
      <c r="B973" s="102"/>
      <c r="C973" s="102"/>
      <c r="D973" s="102"/>
      <c r="E973" s="102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  <c r="Q973" s="102"/>
      <c r="R973" s="102"/>
      <c r="S973" s="102"/>
      <c r="T973" s="102"/>
      <c r="U973" s="102"/>
      <c r="V973" s="102"/>
      <c r="W973" s="102"/>
      <c r="X973" s="102"/>
      <c r="Y973" s="102"/>
      <c r="Z973" s="102"/>
      <c r="AA973" s="102"/>
      <c r="AB973" s="102"/>
      <c r="AC973" s="102"/>
      <c r="AD973" s="102"/>
      <c r="AE973" s="102"/>
      <c r="AF973" s="102"/>
      <c r="AG973" s="104">
        <f>AG961+1</f>
        <v>82</v>
      </c>
    </row>
    <row r="974" spans="1:33" ht="24" customHeight="1" thickBot="1">
      <c r="A974" s="100" t="s">
        <v>141</v>
      </c>
      <c r="B974" s="100"/>
      <c r="C974" s="100"/>
      <c r="D974" s="100"/>
      <c r="E974" s="100"/>
      <c r="F974" s="101" t="s">
        <v>142</v>
      </c>
      <c r="G974" s="100"/>
      <c r="H974" s="100"/>
      <c r="I974" s="100"/>
      <c r="J974" s="100"/>
      <c r="K974" s="100"/>
      <c r="L974" s="100"/>
      <c r="M974" s="100"/>
      <c r="N974" s="100" t="s">
        <v>16</v>
      </c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  <c r="AC974" s="100"/>
      <c r="AD974" s="100"/>
      <c r="AE974" s="100" t="s">
        <v>16</v>
      </c>
      <c r="AF974" s="100"/>
      <c r="AG974" s="100"/>
    </row>
    <row r="975" spans="5:33" ht="24" customHeight="1">
      <c r="E975" s="186">
        <f>Pelit!A94</f>
      </c>
      <c r="F975" s="186"/>
      <c r="G975" s="186"/>
      <c r="H975" s="186"/>
      <c r="I975" s="186"/>
      <c r="J975" s="186"/>
      <c r="K975" s="186"/>
      <c r="L975" s="186"/>
      <c r="N975" s="187"/>
      <c r="O975" s="188"/>
      <c r="P975" s="188"/>
      <c r="Q975" s="189"/>
      <c r="V975" s="186">
        <f>Pelit!F94</f>
      </c>
      <c r="W975" s="186"/>
      <c r="X975" s="186"/>
      <c r="Y975" s="186"/>
      <c r="Z975" s="186"/>
      <c r="AA975" s="186"/>
      <c r="AB975" s="186"/>
      <c r="AC975" s="186"/>
      <c r="AE975" s="187"/>
      <c r="AF975" s="188"/>
      <c r="AG975" s="189"/>
    </row>
    <row r="976" spans="1:33" ht="24" customHeight="1" thickBot="1">
      <c r="A976" s="185" t="s">
        <v>145</v>
      </c>
      <c r="B976" s="185"/>
      <c r="C976" s="185"/>
      <c r="D976" s="185"/>
      <c r="E976" s="186"/>
      <c r="F976" s="186"/>
      <c r="G976" s="186"/>
      <c r="H976" s="186"/>
      <c r="I976" s="186"/>
      <c r="J976" s="186"/>
      <c r="K976" s="186"/>
      <c r="L976" s="186"/>
      <c r="N976" s="190"/>
      <c r="O976" s="191"/>
      <c r="P976" s="191"/>
      <c r="Q976" s="192"/>
      <c r="R976" s="185" t="s">
        <v>146</v>
      </c>
      <c r="S976" s="185"/>
      <c r="T976" s="185"/>
      <c r="U976" s="185"/>
      <c r="V976" s="186"/>
      <c r="W976" s="186"/>
      <c r="X976" s="186"/>
      <c r="Y976" s="186"/>
      <c r="Z976" s="186"/>
      <c r="AA976" s="186"/>
      <c r="AB976" s="186"/>
      <c r="AC976" s="186"/>
      <c r="AD976" s="98"/>
      <c r="AE976" s="190"/>
      <c r="AF976" s="191"/>
      <c r="AG976" s="192"/>
    </row>
    <row r="977" ht="24" customHeight="1" thickBot="1"/>
    <row r="978" spans="1:33" ht="24" customHeight="1" thickBot="1">
      <c r="A978" s="184" t="s">
        <v>117</v>
      </c>
      <c r="B978" s="184"/>
      <c r="C978" s="184"/>
      <c r="D978" s="184" t="s">
        <v>118</v>
      </c>
      <c r="E978" s="184"/>
      <c r="F978" s="184"/>
      <c r="G978" s="184" t="s">
        <v>119</v>
      </c>
      <c r="H978" s="184"/>
      <c r="I978" s="184"/>
      <c r="J978" s="184" t="s">
        <v>120</v>
      </c>
      <c r="K978" s="184"/>
      <c r="L978" s="184"/>
      <c r="M978" s="184" t="s">
        <v>121</v>
      </c>
      <c r="N978" s="184"/>
      <c r="O978" s="184"/>
      <c r="P978" s="184" t="s">
        <v>122</v>
      </c>
      <c r="Q978" s="184"/>
      <c r="R978" s="184"/>
      <c r="S978" s="184" t="s">
        <v>123</v>
      </c>
      <c r="T978" s="184"/>
      <c r="U978" s="184"/>
      <c r="V978" s="184" t="s">
        <v>124</v>
      </c>
      <c r="W978" s="184"/>
      <c r="X978" s="184"/>
      <c r="Y978" s="184" t="s">
        <v>125</v>
      </c>
      <c r="Z978" s="184"/>
      <c r="AA978" s="184"/>
      <c r="AB978" s="184" t="s">
        <v>126</v>
      </c>
      <c r="AC978" s="184"/>
      <c r="AD978" s="184"/>
      <c r="AE978" s="184" t="s">
        <v>127</v>
      </c>
      <c r="AF978" s="184"/>
      <c r="AG978" s="184"/>
    </row>
    <row r="979" spans="1:33" ht="24" customHeight="1">
      <c r="A979" s="182"/>
      <c r="B979" s="175" t="s">
        <v>18</v>
      </c>
      <c r="C979" s="177"/>
      <c r="D979" s="173"/>
      <c r="E979" s="180" t="s">
        <v>18</v>
      </c>
      <c r="F979" s="177"/>
      <c r="G979" s="173"/>
      <c r="H979" s="175" t="s">
        <v>18</v>
      </c>
      <c r="I979" s="177"/>
      <c r="J979" s="173"/>
      <c r="K979" s="175" t="s">
        <v>18</v>
      </c>
      <c r="L979" s="177"/>
      <c r="M979" s="173"/>
      <c r="N979" s="175" t="s">
        <v>18</v>
      </c>
      <c r="O979" s="177"/>
      <c r="P979" s="182"/>
      <c r="Q979" s="175" t="s">
        <v>18</v>
      </c>
      <c r="R979" s="177"/>
      <c r="S979" s="173"/>
      <c r="T979" s="180" t="s">
        <v>18</v>
      </c>
      <c r="U979" s="177"/>
      <c r="V979" s="173"/>
      <c r="W979" s="175" t="s">
        <v>18</v>
      </c>
      <c r="X979" s="177"/>
      <c r="Y979" s="173"/>
      <c r="Z979" s="175" t="s">
        <v>18</v>
      </c>
      <c r="AA979" s="177"/>
      <c r="AB979" s="173"/>
      <c r="AC979" s="175" t="s">
        <v>18</v>
      </c>
      <c r="AD979" s="177"/>
      <c r="AE979" s="173"/>
      <c r="AF979" s="175" t="s">
        <v>18</v>
      </c>
      <c r="AG979" s="177"/>
    </row>
    <row r="980" spans="1:33" ht="24" customHeight="1" thickBot="1">
      <c r="A980" s="183"/>
      <c r="B980" s="176"/>
      <c r="C980" s="178"/>
      <c r="D980" s="174"/>
      <c r="E980" s="181"/>
      <c r="F980" s="178"/>
      <c r="G980" s="174"/>
      <c r="H980" s="176"/>
      <c r="I980" s="178"/>
      <c r="J980" s="174"/>
      <c r="K980" s="176"/>
      <c r="L980" s="178"/>
      <c r="M980" s="174"/>
      <c r="N980" s="176"/>
      <c r="O980" s="178"/>
      <c r="P980" s="183"/>
      <c r="Q980" s="176"/>
      <c r="R980" s="178"/>
      <c r="S980" s="174"/>
      <c r="T980" s="181"/>
      <c r="U980" s="178"/>
      <c r="V980" s="174"/>
      <c r="W980" s="176"/>
      <c r="X980" s="178"/>
      <c r="Y980" s="174"/>
      <c r="Z980" s="176"/>
      <c r="AA980" s="178"/>
      <c r="AB980" s="174"/>
      <c r="AC980" s="176"/>
      <c r="AD980" s="178"/>
      <c r="AE980" s="174"/>
      <c r="AF980" s="176"/>
      <c r="AG980" s="178"/>
    </row>
    <row r="981" ht="24" customHeight="1"/>
    <row r="982" spans="11:18" ht="24" customHeight="1">
      <c r="K982" s="179" t="s">
        <v>147</v>
      </c>
      <c r="L982" s="179"/>
      <c r="M982" s="179"/>
      <c r="N982" s="179"/>
      <c r="O982" s="179"/>
      <c r="P982" s="179"/>
      <c r="Q982" s="179"/>
      <c r="R982" s="179"/>
    </row>
    <row r="983" spans="1:33" ht="24" customHeight="1">
      <c r="A983" s="98"/>
      <c r="B983" s="98"/>
      <c r="C983" s="98"/>
      <c r="D983" s="98"/>
      <c r="E983" s="98"/>
      <c r="F983" s="98"/>
      <c r="G983" s="98"/>
      <c r="H983" s="98"/>
      <c r="I983" s="98"/>
      <c r="J983" s="105" t="s">
        <v>143</v>
      </c>
      <c r="K983" s="179"/>
      <c r="L983" s="179"/>
      <c r="M983" s="179"/>
      <c r="N983" s="179"/>
      <c r="O983" s="179"/>
      <c r="P983" s="179"/>
      <c r="Q983" s="179"/>
      <c r="R983" s="179"/>
      <c r="S983" s="98"/>
      <c r="T983" s="98"/>
      <c r="U983" s="98"/>
      <c r="V983" s="98"/>
      <c r="W983" s="98"/>
      <c r="X983" s="98"/>
      <c r="Y983" s="98"/>
      <c r="Z983" s="98"/>
      <c r="AA983" s="98"/>
      <c r="AB983" s="98"/>
      <c r="AC983" s="98"/>
      <c r="AD983" s="98"/>
      <c r="AE983" s="98"/>
      <c r="AF983" s="98"/>
      <c r="AG983" s="98"/>
    </row>
    <row r="984" ht="24" customHeight="1">
      <c r="A984" s="98"/>
    </row>
    <row r="985" ht="24" customHeight="1">
      <c r="AG985" s="104">
        <f>AG973+1</f>
        <v>83</v>
      </c>
    </row>
    <row r="986" spans="1:33" ht="24" customHeight="1" thickBot="1">
      <c r="A986" s="100" t="s">
        <v>141</v>
      </c>
      <c r="B986" s="100"/>
      <c r="C986" s="100"/>
      <c r="D986" s="100"/>
      <c r="E986" s="100"/>
      <c r="F986" s="101" t="s">
        <v>142</v>
      </c>
      <c r="G986" s="100"/>
      <c r="H986" s="100"/>
      <c r="I986" s="100"/>
      <c r="J986" s="100"/>
      <c r="K986" s="100"/>
      <c r="L986" s="100"/>
      <c r="M986" s="100"/>
      <c r="N986" s="100" t="s">
        <v>16</v>
      </c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  <c r="AC986" s="100"/>
      <c r="AD986" s="100"/>
      <c r="AE986" s="100" t="s">
        <v>16</v>
      </c>
      <c r="AF986" s="100"/>
      <c r="AG986" s="100"/>
    </row>
    <row r="987" spans="5:33" ht="24" customHeight="1">
      <c r="E987" s="186">
        <f>Pelit!A95</f>
      </c>
      <c r="F987" s="186"/>
      <c r="G987" s="186"/>
      <c r="H987" s="186"/>
      <c r="I987" s="186"/>
      <c r="J987" s="186"/>
      <c r="K987" s="186"/>
      <c r="L987" s="186"/>
      <c r="N987" s="187"/>
      <c r="O987" s="188"/>
      <c r="P987" s="188"/>
      <c r="Q987" s="189"/>
      <c r="V987" s="186">
        <f>Pelit!F95</f>
      </c>
      <c r="W987" s="186"/>
      <c r="X987" s="186"/>
      <c r="Y987" s="186"/>
      <c r="Z987" s="186"/>
      <c r="AA987" s="186"/>
      <c r="AB987" s="186"/>
      <c r="AC987" s="186"/>
      <c r="AE987" s="187"/>
      <c r="AF987" s="188"/>
      <c r="AG987" s="189"/>
    </row>
    <row r="988" spans="1:33" ht="24" customHeight="1" thickBot="1">
      <c r="A988" s="185" t="s">
        <v>145</v>
      </c>
      <c r="B988" s="185"/>
      <c r="C988" s="185"/>
      <c r="D988" s="185"/>
      <c r="E988" s="186"/>
      <c r="F988" s="186"/>
      <c r="G988" s="186"/>
      <c r="H988" s="186"/>
      <c r="I988" s="186"/>
      <c r="J988" s="186"/>
      <c r="K988" s="186"/>
      <c r="L988" s="186"/>
      <c r="N988" s="190"/>
      <c r="O988" s="191"/>
      <c r="P988" s="191"/>
      <c r="Q988" s="192"/>
      <c r="R988" s="185" t="s">
        <v>146</v>
      </c>
      <c r="S988" s="185"/>
      <c r="T988" s="185"/>
      <c r="U988" s="185"/>
      <c r="V988" s="186"/>
      <c r="W988" s="186"/>
      <c r="X988" s="186"/>
      <c r="Y988" s="186"/>
      <c r="Z988" s="186"/>
      <c r="AA988" s="186"/>
      <c r="AB988" s="186"/>
      <c r="AC988" s="186"/>
      <c r="AD988" s="98"/>
      <c r="AE988" s="190"/>
      <c r="AF988" s="191"/>
      <c r="AG988" s="192"/>
    </row>
    <row r="989" ht="24" customHeight="1" thickBot="1"/>
    <row r="990" spans="1:33" ht="24" customHeight="1" thickBot="1">
      <c r="A990" s="184" t="s">
        <v>117</v>
      </c>
      <c r="B990" s="184"/>
      <c r="C990" s="184"/>
      <c r="D990" s="184" t="s">
        <v>118</v>
      </c>
      <c r="E990" s="184"/>
      <c r="F990" s="184"/>
      <c r="G990" s="184" t="s">
        <v>119</v>
      </c>
      <c r="H990" s="184"/>
      <c r="I990" s="184"/>
      <c r="J990" s="184" t="s">
        <v>120</v>
      </c>
      <c r="K990" s="184"/>
      <c r="L990" s="184"/>
      <c r="M990" s="184" t="s">
        <v>121</v>
      </c>
      <c r="N990" s="184"/>
      <c r="O990" s="184"/>
      <c r="P990" s="184" t="s">
        <v>122</v>
      </c>
      <c r="Q990" s="184"/>
      <c r="R990" s="184"/>
      <c r="S990" s="184" t="s">
        <v>123</v>
      </c>
      <c r="T990" s="184"/>
      <c r="U990" s="184"/>
      <c r="V990" s="184" t="s">
        <v>124</v>
      </c>
      <c r="W990" s="184"/>
      <c r="X990" s="184"/>
      <c r="Y990" s="184" t="s">
        <v>125</v>
      </c>
      <c r="Z990" s="184"/>
      <c r="AA990" s="184"/>
      <c r="AB990" s="184" t="s">
        <v>126</v>
      </c>
      <c r="AC990" s="184"/>
      <c r="AD990" s="184"/>
      <c r="AE990" s="184" t="s">
        <v>127</v>
      </c>
      <c r="AF990" s="184"/>
      <c r="AG990" s="184"/>
    </row>
    <row r="991" spans="1:33" ht="24" customHeight="1">
      <c r="A991" s="182"/>
      <c r="B991" s="175" t="s">
        <v>18</v>
      </c>
      <c r="C991" s="177"/>
      <c r="D991" s="173"/>
      <c r="E991" s="180" t="s">
        <v>18</v>
      </c>
      <c r="F991" s="177"/>
      <c r="G991" s="173"/>
      <c r="H991" s="175" t="s">
        <v>18</v>
      </c>
      <c r="I991" s="177"/>
      <c r="J991" s="173"/>
      <c r="K991" s="175" t="s">
        <v>18</v>
      </c>
      <c r="L991" s="177"/>
      <c r="M991" s="173"/>
      <c r="N991" s="175" t="s">
        <v>18</v>
      </c>
      <c r="O991" s="177"/>
      <c r="P991" s="182"/>
      <c r="Q991" s="175" t="s">
        <v>18</v>
      </c>
      <c r="R991" s="177"/>
      <c r="S991" s="173"/>
      <c r="T991" s="180" t="s">
        <v>18</v>
      </c>
      <c r="U991" s="177"/>
      <c r="V991" s="173"/>
      <c r="W991" s="175" t="s">
        <v>18</v>
      </c>
      <c r="X991" s="177"/>
      <c r="Y991" s="173"/>
      <c r="Z991" s="175" t="s">
        <v>18</v>
      </c>
      <c r="AA991" s="177"/>
      <c r="AB991" s="173"/>
      <c r="AC991" s="175" t="s">
        <v>18</v>
      </c>
      <c r="AD991" s="177"/>
      <c r="AE991" s="173"/>
      <c r="AF991" s="175" t="s">
        <v>18</v>
      </c>
      <c r="AG991" s="177"/>
    </row>
    <row r="992" spans="1:33" ht="24" customHeight="1" thickBot="1">
      <c r="A992" s="183"/>
      <c r="B992" s="176"/>
      <c r="C992" s="178"/>
      <c r="D992" s="174"/>
      <c r="E992" s="181"/>
      <c r="F992" s="178"/>
      <c r="G992" s="174"/>
      <c r="H992" s="176"/>
      <c r="I992" s="178"/>
      <c r="J992" s="174"/>
      <c r="K992" s="176"/>
      <c r="L992" s="178"/>
      <c r="M992" s="174"/>
      <c r="N992" s="176"/>
      <c r="O992" s="178"/>
      <c r="P992" s="183"/>
      <c r="Q992" s="176"/>
      <c r="R992" s="178"/>
      <c r="S992" s="174"/>
      <c r="T992" s="181"/>
      <c r="U992" s="178"/>
      <c r="V992" s="174"/>
      <c r="W992" s="176"/>
      <c r="X992" s="178"/>
      <c r="Y992" s="174"/>
      <c r="Z992" s="176"/>
      <c r="AA992" s="178"/>
      <c r="AB992" s="174"/>
      <c r="AC992" s="176"/>
      <c r="AD992" s="178"/>
      <c r="AE992" s="174"/>
      <c r="AF992" s="176"/>
      <c r="AG992" s="178"/>
    </row>
    <row r="993" spans="1:33" ht="24" customHeight="1">
      <c r="A993" s="102"/>
      <c r="B993" s="102"/>
      <c r="C993" s="102"/>
      <c r="D993" s="102"/>
      <c r="E993" s="102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  <c r="P993" s="102"/>
      <c r="Q993" s="102"/>
      <c r="R993" s="102"/>
      <c r="S993" s="102"/>
      <c r="T993" s="102"/>
      <c r="U993" s="102"/>
      <c r="V993" s="102"/>
      <c r="W993" s="102"/>
      <c r="X993" s="102"/>
      <c r="Y993" s="102"/>
      <c r="Z993" s="102"/>
      <c r="AA993" s="102"/>
      <c r="AB993" s="102"/>
      <c r="AC993" s="102"/>
      <c r="AD993" s="102"/>
      <c r="AE993" s="102"/>
      <c r="AF993" s="102"/>
      <c r="AG993" s="102"/>
    </row>
    <row r="994" spans="1:33" ht="24" customHeight="1">
      <c r="A994" s="102"/>
      <c r="B994" s="102"/>
      <c r="C994" s="102"/>
      <c r="D994" s="102"/>
      <c r="E994" s="102"/>
      <c r="F994" s="102"/>
      <c r="G994" s="102"/>
      <c r="H994" s="102"/>
      <c r="I994" s="102"/>
      <c r="J994" s="102"/>
      <c r="K994" s="179" t="s">
        <v>147</v>
      </c>
      <c r="L994" s="179"/>
      <c r="M994" s="179"/>
      <c r="N994" s="179"/>
      <c r="O994" s="179"/>
      <c r="P994" s="179"/>
      <c r="Q994" s="179"/>
      <c r="R994" s="179"/>
      <c r="S994" s="102"/>
      <c r="T994" s="102"/>
      <c r="U994" s="102"/>
      <c r="V994" s="102"/>
      <c r="W994" s="102"/>
      <c r="X994" s="102"/>
      <c r="Y994" s="102"/>
      <c r="Z994" s="102"/>
      <c r="AA994" s="102"/>
      <c r="AB994" s="102"/>
      <c r="AC994" s="102"/>
      <c r="AD994" s="102"/>
      <c r="AE994" s="102"/>
      <c r="AF994" s="102"/>
      <c r="AG994" s="102"/>
    </row>
    <row r="995" spans="1:33" ht="24" customHeight="1">
      <c r="A995" s="98"/>
      <c r="B995" s="102"/>
      <c r="C995" s="102"/>
      <c r="D995" s="102"/>
      <c r="E995" s="102"/>
      <c r="F995" s="102"/>
      <c r="G995" s="102"/>
      <c r="H995" s="102"/>
      <c r="I995" s="102"/>
      <c r="J995" s="105" t="s">
        <v>143</v>
      </c>
      <c r="K995" s="179"/>
      <c r="L995" s="179"/>
      <c r="M995" s="179"/>
      <c r="N995" s="179"/>
      <c r="O995" s="179"/>
      <c r="P995" s="179"/>
      <c r="Q995" s="179"/>
      <c r="R995" s="179"/>
      <c r="S995" s="102"/>
      <c r="T995" s="102"/>
      <c r="U995" s="102"/>
      <c r="V995" s="102"/>
      <c r="W995" s="102"/>
      <c r="X995" s="102"/>
      <c r="Y995" s="102"/>
      <c r="Z995" s="102"/>
      <c r="AA995" s="102"/>
      <c r="AB995" s="102"/>
      <c r="AC995" s="102"/>
      <c r="AD995" s="102"/>
      <c r="AE995" s="102"/>
      <c r="AF995" s="102"/>
      <c r="AG995" s="102"/>
    </row>
    <row r="996" spans="1:33" ht="24" customHeight="1">
      <c r="A996" s="103"/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</row>
    <row r="997" spans="1:33" ht="24" customHeight="1">
      <c r="A997" s="102"/>
      <c r="B997" s="102"/>
      <c r="C997" s="102"/>
      <c r="D997" s="102"/>
      <c r="E997" s="102"/>
      <c r="F997" s="102"/>
      <c r="G997" s="102"/>
      <c r="H997" s="102"/>
      <c r="I997" s="102"/>
      <c r="J997" s="102"/>
      <c r="K997" s="102"/>
      <c r="L997" s="102"/>
      <c r="M997" s="102"/>
      <c r="N997" s="102"/>
      <c r="O997" s="102"/>
      <c r="P997" s="102"/>
      <c r="Q997" s="102"/>
      <c r="R997" s="102"/>
      <c r="S997" s="102"/>
      <c r="T997" s="102"/>
      <c r="U997" s="102"/>
      <c r="V997" s="102"/>
      <c r="W997" s="102"/>
      <c r="X997" s="102"/>
      <c r="Y997" s="102"/>
      <c r="Z997" s="102"/>
      <c r="AA997" s="102"/>
      <c r="AB997" s="102"/>
      <c r="AC997" s="102"/>
      <c r="AD997" s="102"/>
      <c r="AE997" s="102"/>
      <c r="AF997" s="102"/>
      <c r="AG997" s="104">
        <f>AG985+1</f>
        <v>84</v>
      </c>
    </row>
    <row r="998" spans="1:33" ht="24" customHeight="1" thickBot="1">
      <c r="A998" s="100" t="s">
        <v>141</v>
      </c>
      <c r="B998" s="100"/>
      <c r="C998" s="100"/>
      <c r="D998" s="100"/>
      <c r="E998" s="100"/>
      <c r="F998" s="101" t="s">
        <v>142</v>
      </c>
      <c r="G998" s="100"/>
      <c r="H998" s="100"/>
      <c r="I998" s="100"/>
      <c r="J998" s="100"/>
      <c r="K998" s="100"/>
      <c r="L998" s="100"/>
      <c r="M998" s="100"/>
      <c r="N998" s="100" t="s">
        <v>16</v>
      </c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100"/>
      <c r="AC998" s="100"/>
      <c r="AD998" s="100"/>
      <c r="AE998" s="100" t="s">
        <v>16</v>
      </c>
      <c r="AF998" s="100"/>
      <c r="AG998" s="100"/>
    </row>
    <row r="999" spans="5:33" ht="24" customHeight="1">
      <c r="E999" s="186">
        <f>Pelit!A96</f>
      </c>
      <c r="F999" s="186"/>
      <c r="G999" s="186"/>
      <c r="H999" s="186"/>
      <c r="I999" s="186"/>
      <c r="J999" s="186"/>
      <c r="K999" s="186"/>
      <c r="L999" s="186"/>
      <c r="N999" s="187"/>
      <c r="O999" s="188"/>
      <c r="P999" s="188"/>
      <c r="Q999" s="189"/>
      <c r="V999" s="186">
        <f>Pelit!F96</f>
      </c>
      <c r="W999" s="186"/>
      <c r="X999" s="186"/>
      <c r="Y999" s="186"/>
      <c r="Z999" s="186"/>
      <c r="AA999" s="186"/>
      <c r="AB999" s="186"/>
      <c r="AC999" s="186"/>
      <c r="AE999" s="187"/>
      <c r="AF999" s="188"/>
      <c r="AG999" s="189"/>
    </row>
    <row r="1000" spans="1:33" ht="24" customHeight="1" thickBot="1">
      <c r="A1000" s="185" t="s">
        <v>145</v>
      </c>
      <c r="B1000" s="185"/>
      <c r="C1000" s="185"/>
      <c r="D1000" s="185"/>
      <c r="E1000" s="186"/>
      <c r="F1000" s="186"/>
      <c r="G1000" s="186"/>
      <c r="H1000" s="186"/>
      <c r="I1000" s="186"/>
      <c r="J1000" s="186"/>
      <c r="K1000" s="186"/>
      <c r="L1000" s="186"/>
      <c r="N1000" s="190"/>
      <c r="O1000" s="191"/>
      <c r="P1000" s="191"/>
      <c r="Q1000" s="192"/>
      <c r="R1000" s="185" t="s">
        <v>146</v>
      </c>
      <c r="S1000" s="185"/>
      <c r="T1000" s="185"/>
      <c r="U1000" s="185"/>
      <c r="V1000" s="186"/>
      <c r="W1000" s="186"/>
      <c r="X1000" s="186"/>
      <c r="Y1000" s="186"/>
      <c r="Z1000" s="186"/>
      <c r="AA1000" s="186"/>
      <c r="AB1000" s="186"/>
      <c r="AC1000" s="186"/>
      <c r="AD1000" s="98"/>
      <c r="AE1000" s="190"/>
      <c r="AF1000" s="191"/>
      <c r="AG1000" s="192"/>
    </row>
    <row r="1001" ht="24" customHeight="1" thickBot="1"/>
    <row r="1002" spans="1:33" ht="24" customHeight="1" thickBot="1">
      <c r="A1002" s="184" t="s">
        <v>117</v>
      </c>
      <c r="B1002" s="184"/>
      <c r="C1002" s="184"/>
      <c r="D1002" s="184" t="s">
        <v>118</v>
      </c>
      <c r="E1002" s="184"/>
      <c r="F1002" s="184"/>
      <c r="G1002" s="184" t="s">
        <v>119</v>
      </c>
      <c r="H1002" s="184"/>
      <c r="I1002" s="184"/>
      <c r="J1002" s="184" t="s">
        <v>120</v>
      </c>
      <c r="K1002" s="184"/>
      <c r="L1002" s="184"/>
      <c r="M1002" s="184" t="s">
        <v>121</v>
      </c>
      <c r="N1002" s="184"/>
      <c r="O1002" s="184"/>
      <c r="P1002" s="184" t="s">
        <v>122</v>
      </c>
      <c r="Q1002" s="184"/>
      <c r="R1002" s="184"/>
      <c r="S1002" s="184" t="s">
        <v>123</v>
      </c>
      <c r="T1002" s="184"/>
      <c r="U1002" s="184"/>
      <c r="V1002" s="184" t="s">
        <v>124</v>
      </c>
      <c r="W1002" s="184"/>
      <c r="X1002" s="184"/>
      <c r="Y1002" s="184" t="s">
        <v>125</v>
      </c>
      <c r="Z1002" s="184"/>
      <c r="AA1002" s="184"/>
      <c r="AB1002" s="184" t="s">
        <v>126</v>
      </c>
      <c r="AC1002" s="184"/>
      <c r="AD1002" s="184"/>
      <c r="AE1002" s="184" t="s">
        <v>127</v>
      </c>
      <c r="AF1002" s="184"/>
      <c r="AG1002" s="184"/>
    </row>
    <row r="1003" spans="1:33" ht="24" customHeight="1">
      <c r="A1003" s="182"/>
      <c r="B1003" s="175" t="s">
        <v>18</v>
      </c>
      <c r="C1003" s="177"/>
      <c r="D1003" s="173"/>
      <c r="E1003" s="180" t="s">
        <v>18</v>
      </c>
      <c r="F1003" s="177"/>
      <c r="G1003" s="173"/>
      <c r="H1003" s="175" t="s">
        <v>18</v>
      </c>
      <c r="I1003" s="177"/>
      <c r="J1003" s="173"/>
      <c r="K1003" s="175" t="s">
        <v>18</v>
      </c>
      <c r="L1003" s="177"/>
      <c r="M1003" s="173"/>
      <c r="N1003" s="175" t="s">
        <v>18</v>
      </c>
      <c r="O1003" s="177"/>
      <c r="P1003" s="182"/>
      <c r="Q1003" s="175" t="s">
        <v>18</v>
      </c>
      <c r="R1003" s="177"/>
      <c r="S1003" s="173"/>
      <c r="T1003" s="180" t="s">
        <v>18</v>
      </c>
      <c r="U1003" s="177"/>
      <c r="V1003" s="173"/>
      <c r="W1003" s="175" t="s">
        <v>18</v>
      </c>
      <c r="X1003" s="177"/>
      <c r="Y1003" s="173"/>
      <c r="Z1003" s="175" t="s">
        <v>18</v>
      </c>
      <c r="AA1003" s="177"/>
      <c r="AB1003" s="173"/>
      <c r="AC1003" s="175" t="s">
        <v>18</v>
      </c>
      <c r="AD1003" s="177"/>
      <c r="AE1003" s="173"/>
      <c r="AF1003" s="175" t="s">
        <v>18</v>
      </c>
      <c r="AG1003" s="177"/>
    </row>
    <row r="1004" spans="1:33" ht="24" customHeight="1" thickBot="1">
      <c r="A1004" s="183"/>
      <c r="B1004" s="176"/>
      <c r="C1004" s="178"/>
      <c r="D1004" s="174"/>
      <c r="E1004" s="181"/>
      <c r="F1004" s="178"/>
      <c r="G1004" s="174"/>
      <c r="H1004" s="176"/>
      <c r="I1004" s="178"/>
      <c r="J1004" s="174"/>
      <c r="K1004" s="176"/>
      <c r="L1004" s="178"/>
      <c r="M1004" s="174"/>
      <c r="N1004" s="176"/>
      <c r="O1004" s="178"/>
      <c r="P1004" s="183"/>
      <c r="Q1004" s="176"/>
      <c r="R1004" s="178"/>
      <c r="S1004" s="174"/>
      <c r="T1004" s="181"/>
      <c r="U1004" s="178"/>
      <c r="V1004" s="174"/>
      <c r="W1004" s="176"/>
      <c r="X1004" s="178"/>
      <c r="Y1004" s="174"/>
      <c r="Z1004" s="176"/>
      <c r="AA1004" s="178"/>
      <c r="AB1004" s="174"/>
      <c r="AC1004" s="176"/>
      <c r="AD1004" s="178"/>
      <c r="AE1004" s="174"/>
      <c r="AF1004" s="176"/>
      <c r="AG1004" s="178"/>
    </row>
    <row r="1005" ht="24" customHeight="1"/>
    <row r="1006" spans="11:18" ht="24" customHeight="1">
      <c r="K1006" s="179" t="s">
        <v>147</v>
      </c>
      <c r="L1006" s="179"/>
      <c r="M1006" s="179"/>
      <c r="N1006" s="179"/>
      <c r="O1006" s="179"/>
      <c r="P1006" s="179"/>
      <c r="Q1006" s="179"/>
      <c r="R1006" s="179"/>
    </row>
    <row r="1007" spans="1:33" ht="24" customHeight="1">
      <c r="A1007" s="98"/>
      <c r="B1007" s="98"/>
      <c r="C1007" s="98"/>
      <c r="D1007" s="98"/>
      <c r="E1007" s="98"/>
      <c r="F1007" s="98"/>
      <c r="G1007" s="98"/>
      <c r="H1007" s="98"/>
      <c r="I1007" s="98"/>
      <c r="J1007" s="105" t="s">
        <v>143</v>
      </c>
      <c r="K1007" s="179"/>
      <c r="L1007" s="179"/>
      <c r="M1007" s="179"/>
      <c r="N1007" s="179"/>
      <c r="O1007" s="179"/>
      <c r="P1007" s="179"/>
      <c r="Q1007" s="179"/>
      <c r="R1007" s="179"/>
      <c r="S1007" s="98"/>
      <c r="T1007" s="98"/>
      <c r="U1007" s="98"/>
      <c r="V1007" s="98"/>
      <c r="W1007" s="98"/>
      <c r="X1007" s="98"/>
      <c r="Y1007" s="98"/>
      <c r="Z1007" s="98"/>
      <c r="AA1007" s="98"/>
      <c r="AB1007" s="98"/>
      <c r="AC1007" s="98"/>
      <c r="AD1007" s="98"/>
      <c r="AE1007" s="98"/>
      <c r="AF1007" s="98"/>
      <c r="AG1007" s="98"/>
    </row>
    <row r="1008" ht="24" customHeight="1">
      <c r="A1008" s="98"/>
    </row>
    <row r="1009" ht="24" customHeight="1">
      <c r="AG1009" s="104">
        <f>AG997+1</f>
        <v>85</v>
      </c>
    </row>
    <row r="1010" spans="1:33" ht="24" customHeight="1" thickBot="1">
      <c r="A1010" s="100" t="s">
        <v>141</v>
      </c>
      <c r="B1010" s="100"/>
      <c r="C1010" s="100"/>
      <c r="D1010" s="100"/>
      <c r="E1010" s="100"/>
      <c r="F1010" s="101" t="s">
        <v>142</v>
      </c>
      <c r="G1010" s="100"/>
      <c r="H1010" s="100"/>
      <c r="I1010" s="100"/>
      <c r="J1010" s="100"/>
      <c r="K1010" s="100"/>
      <c r="L1010" s="100"/>
      <c r="M1010" s="100"/>
      <c r="N1010" s="100" t="s">
        <v>16</v>
      </c>
      <c r="O1010" s="100"/>
      <c r="P1010" s="100"/>
      <c r="Q1010" s="100"/>
      <c r="R1010" s="100"/>
      <c r="S1010" s="100"/>
      <c r="T1010" s="100"/>
      <c r="U1010" s="100"/>
      <c r="V1010" s="100"/>
      <c r="W1010" s="100"/>
      <c r="X1010" s="100"/>
      <c r="Y1010" s="100"/>
      <c r="Z1010" s="100"/>
      <c r="AA1010" s="100"/>
      <c r="AB1010" s="100"/>
      <c r="AC1010" s="100"/>
      <c r="AD1010" s="100"/>
      <c r="AE1010" s="100" t="s">
        <v>16</v>
      </c>
      <c r="AF1010" s="100"/>
      <c r="AG1010" s="100"/>
    </row>
    <row r="1011" spans="5:33" ht="24" customHeight="1">
      <c r="E1011" s="186">
        <f>Pelit!A97</f>
      </c>
      <c r="F1011" s="186"/>
      <c r="G1011" s="186"/>
      <c r="H1011" s="186"/>
      <c r="I1011" s="186"/>
      <c r="J1011" s="186"/>
      <c r="K1011" s="186"/>
      <c r="L1011" s="186"/>
      <c r="N1011" s="187"/>
      <c r="O1011" s="188"/>
      <c r="P1011" s="188"/>
      <c r="Q1011" s="189"/>
      <c r="V1011" s="186">
        <f>Pelit!F97</f>
      </c>
      <c r="W1011" s="186"/>
      <c r="X1011" s="186"/>
      <c r="Y1011" s="186"/>
      <c r="Z1011" s="186"/>
      <c r="AA1011" s="186"/>
      <c r="AB1011" s="186"/>
      <c r="AC1011" s="186"/>
      <c r="AE1011" s="187"/>
      <c r="AF1011" s="188"/>
      <c r="AG1011" s="189"/>
    </row>
    <row r="1012" spans="1:33" ht="24" customHeight="1" thickBot="1">
      <c r="A1012" s="185" t="s">
        <v>145</v>
      </c>
      <c r="B1012" s="185"/>
      <c r="C1012" s="185"/>
      <c r="D1012" s="185"/>
      <c r="E1012" s="186"/>
      <c r="F1012" s="186"/>
      <c r="G1012" s="186"/>
      <c r="H1012" s="186"/>
      <c r="I1012" s="186"/>
      <c r="J1012" s="186"/>
      <c r="K1012" s="186"/>
      <c r="L1012" s="186"/>
      <c r="N1012" s="190"/>
      <c r="O1012" s="191"/>
      <c r="P1012" s="191"/>
      <c r="Q1012" s="192"/>
      <c r="R1012" s="185" t="s">
        <v>146</v>
      </c>
      <c r="S1012" s="185"/>
      <c r="T1012" s="185"/>
      <c r="U1012" s="185"/>
      <c r="V1012" s="186"/>
      <c r="W1012" s="186"/>
      <c r="X1012" s="186"/>
      <c r="Y1012" s="186"/>
      <c r="Z1012" s="186"/>
      <c r="AA1012" s="186"/>
      <c r="AB1012" s="186"/>
      <c r="AC1012" s="186"/>
      <c r="AD1012" s="98"/>
      <c r="AE1012" s="190"/>
      <c r="AF1012" s="191"/>
      <c r="AG1012" s="192"/>
    </row>
    <row r="1013" ht="24" customHeight="1" thickBot="1"/>
    <row r="1014" spans="1:33" ht="24" customHeight="1" thickBot="1">
      <c r="A1014" s="184" t="s">
        <v>117</v>
      </c>
      <c r="B1014" s="184"/>
      <c r="C1014" s="184"/>
      <c r="D1014" s="184" t="s">
        <v>118</v>
      </c>
      <c r="E1014" s="184"/>
      <c r="F1014" s="184"/>
      <c r="G1014" s="184" t="s">
        <v>119</v>
      </c>
      <c r="H1014" s="184"/>
      <c r="I1014" s="184"/>
      <c r="J1014" s="184" t="s">
        <v>120</v>
      </c>
      <c r="K1014" s="184"/>
      <c r="L1014" s="184"/>
      <c r="M1014" s="184" t="s">
        <v>121</v>
      </c>
      <c r="N1014" s="184"/>
      <c r="O1014" s="184"/>
      <c r="P1014" s="184" t="s">
        <v>122</v>
      </c>
      <c r="Q1014" s="184"/>
      <c r="R1014" s="184"/>
      <c r="S1014" s="184" t="s">
        <v>123</v>
      </c>
      <c r="T1014" s="184"/>
      <c r="U1014" s="184"/>
      <c r="V1014" s="184" t="s">
        <v>124</v>
      </c>
      <c r="W1014" s="184"/>
      <c r="X1014" s="184"/>
      <c r="Y1014" s="184" t="s">
        <v>125</v>
      </c>
      <c r="Z1014" s="184"/>
      <c r="AA1014" s="184"/>
      <c r="AB1014" s="184" t="s">
        <v>126</v>
      </c>
      <c r="AC1014" s="184"/>
      <c r="AD1014" s="184"/>
      <c r="AE1014" s="184" t="s">
        <v>127</v>
      </c>
      <c r="AF1014" s="184"/>
      <c r="AG1014" s="184"/>
    </row>
    <row r="1015" spans="1:33" ht="24" customHeight="1">
      <c r="A1015" s="182"/>
      <c r="B1015" s="175" t="s">
        <v>18</v>
      </c>
      <c r="C1015" s="177"/>
      <c r="D1015" s="173"/>
      <c r="E1015" s="180" t="s">
        <v>18</v>
      </c>
      <c r="F1015" s="177"/>
      <c r="G1015" s="173"/>
      <c r="H1015" s="175" t="s">
        <v>18</v>
      </c>
      <c r="I1015" s="177"/>
      <c r="J1015" s="173"/>
      <c r="K1015" s="175" t="s">
        <v>18</v>
      </c>
      <c r="L1015" s="177"/>
      <c r="M1015" s="173"/>
      <c r="N1015" s="175" t="s">
        <v>18</v>
      </c>
      <c r="O1015" s="177"/>
      <c r="P1015" s="182"/>
      <c r="Q1015" s="175" t="s">
        <v>18</v>
      </c>
      <c r="R1015" s="177"/>
      <c r="S1015" s="173"/>
      <c r="T1015" s="180" t="s">
        <v>18</v>
      </c>
      <c r="U1015" s="177"/>
      <c r="V1015" s="173"/>
      <c r="W1015" s="175" t="s">
        <v>18</v>
      </c>
      <c r="X1015" s="177"/>
      <c r="Y1015" s="173"/>
      <c r="Z1015" s="175" t="s">
        <v>18</v>
      </c>
      <c r="AA1015" s="177"/>
      <c r="AB1015" s="173"/>
      <c r="AC1015" s="175" t="s">
        <v>18</v>
      </c>
      <c r="AD1015" s="177"/>
      <c r="AE1015" s="173"/>
      <c r="AF1015" s="175" t="s">
        <v>18</v>
      </c>
      <c r="AG1015" s="177"/>
    </row>
    <row r="1016" spans="1:33" ht="24" customHeight="1" thickBot="1">
      <c r="A1016" s="183"/>
      <c r="B1016" s="176"/>
      <c r="C1016" s="178"/>
      <c r="D1016" s="174"/>
      <c r="E1016" s="181"/>
      <c r="F1016" s="178"/>
      <c r="G1016" s="174"/>
      <c r="H1016" s="176"/>
      <c r="I1016" s="178"/>
      <c r="J1016" s="174"/>
      <c r="K1016" s="176"/>
      <c r="L1016" s="178"/>
      <c r="M1016" s="174"/>
      <c r="N1016" s="176"/>
      <c r="O1016" s="178"/>
      <c r="P1016" s="183"/>
      <c r="Q1016" s="176"/>
      <c r="R1016" s="178"/>
      <c r="S1016" s="174"/>
      <c r="T1016" s="181"/>
      <c r="U1016" s="178"/>
      <c r="V1016" s="174"/>
      <c r="W1016" s="176"/>
      <c r="X1016" s="178"/>
      <c r="Y1016" s="174"/>
      <c r="Z1016" s="176"/>
      <c r="AA1016" s="178"/>
      <c r="AB1016" s="174"/>
      <c r="AC1016" s="176"/>
      <c r="AD1016" s="178"/>
      <c r="AE1016" s="174"/>
      <c r="AF1016" s="176"/>
      <c r="AG1016" s="178"/>
    </row>
    <row r="1017" spans="1:33" ht="24" customHeight="1">
      <c r="A1017" s="102"/>
      <c r="B1017" s="102"/>
      <c r="C1017" s="102"/>
      <c r="D1017" s="102"/>
      <c r="E1017" s="102"/>
      <c r="F1017" s="102"/>
      <c r="G1017" s="102"/>
      <c r="H1017" s="102"/>
      <c r="I1017" s="102"/>
      <c r="J1017" s="102"/>
      <c r="K1017" s="102"/>
      <c r="L1017" s="102"/>
      <c r="M1017" s="102"/>
      <c r="N1017" s="102"/>
      <c r="O1017" s="102"/>
      <c r="P1017" s="102"/>
      <c r="Q1017" s="102"/>
      <c r="R1017" s="102"/>
      <c r="S1017" s="102"/>
      <c r="T1017" s="102"/>
      <c r="U1017" s="102"/>
      <c r="V1017" s="102"/>
      <c r="W1017" s="102"/>
      <c r="X1017" s="102"/>
      <c r="Y1017" s="102"/>
      <c r="Z1017" s="102"/>
      <c r="AA1017" s="102"/>
      <c r="AB1017" s="102"/>
      <c r="AC1017" s="102"/>
      <c r="AD1017" s="102"/>
      <c r="AE1017" s="102"/>
      <c r="AF1017" s="102"/>
      <c r="AG1017" s="102"/>
    </row>
    <row r="1018" spans="1:33" ht="24" customHeight="1">
      <c r="A1018" s="102"/>
      <c r="B1018" s="102"/>
      <c r="C1018" s="102"/>
      <c r="D1018" s="102"/>
      <c r="E1018" s="102"/>
      <c r="F1018" s="102"/>
      <c r="G1018" s="102"/>
      <c r="H1018" s="102"/>
      <c r="I1018" s="102"/>
      <c r="J1018" s="102"/>
      <c r="K1018" s="102"/>
      <c r="L1018" s="102"/>
      <c r="M1018" s="102"/>
      <c r="N1018" s="102"/>
      <c r="O1018" s="102"/>
      <c r="P1018" s="102"/>
      <c r="Q1018" s="102"/>
      <c r="R1018" s="102"/>
      <c r="S1018" s="102"/>
      <c r="T1018" s="102"/>
      <c r="U1018" s="102"/>
      <c r="V1018" s="102"/>
      <c r="W1018" s="102"/>
      <c r="X1018" s="102"/>
      <c r="Y1018" s="102"/>
      <c r="Z1018" s="102"/>
      <c r="AA1018" s="102"/>
      <c r="AB1018" s="102"/>
      <c r="AC1018" s="102"/>
      <c r="AD1018" s="102"/>
      <c r="AE1018" s="102"/>
      <c r="AF1018" s="102"/>
      <c r="AG1018" s="102"/>
    </row>
    <row r="1019" spans="1:33" ht="24" customHeight="1">
      <c r="A1019" s="98"/>
      <c r="B1019" s="102"/>
      <c r="C1019" s="102"/>
      <c r="D1019" s="102"/>
      <c r="E1019" s="102"/>
      <c r="F1019" s="102"/>
      <c r="G1019" s="102"/>
      <c r="H1019" s="102"/>
      <c r="I1019" s="102"/>
      <c r="J1019" s="105" t="s">
        <v>143</v>
      </c>
      <c r="K1019" s="99" t="s">
        <v>144</v>
      </c>
      <c r="L1019" s="102"/>
      <c r="M1019" s="102"/>
      <c r="N1019" s="102"/>
      <c r="O1019" s="102"/>
      <c r="P1019" s="102"/>
      <c r="Q1019" s="102"/>
      <c r="R1019" s="102"/>
      <c r="S1019" s="102"/>
      <c r="T1019" s="102"/>
      <c r="U1019" s="102"/>
      <c r="V1019" s="102"/>
      <c r="W1019" s="102"/>
      <c r="X1019" s="102"/>
      <c r="Y1019" s="102"/>
      <c r="Z1019" s="102"/>
      <c r="AA1019" s="102"/>
      <c r="AB1019" s="102"/>
      <c r="AC1019" s="102"/>
      <c r="AD1019" s="102"/>
      <c r="AE1019" s="102"/>
      <c r="AF1019" s="102"/>
      <c r="AG1019" s="102"/>
    </row>
    <row r="1020" spans="1:33" ht="24" customHeight="1">
      <c r="A1020" s="103"/>
      <c r="B1020" s="103"/>
      <c r="C1020" s="103"/>
      <c r="D1020" s="103"/>
      <c r="E1020" s="103"/>
      <c r="F1020" s="103"/>
      <c r="G1020" s="103"/>
      <c r="H1020" s="103"/>
      <c r="I1020" s="103"/>
      <c r="J1020" s="103"/>
      <c r="K1020" s="103"/>
      <c r="L1020" s="103"/>
      <c r="M1020" s="103"/>
      <c r="N1020" s="103"/>
      <c r="O1020" s="103"/>
      <c r="P1020" s="103"/>
      <c r="Q1020" s="103"/>
      <c r="R1020" s="103"/>
      <c r="S1020" s="103"/>
      <c r="T1020" s="103"/>
      <c r="U1020" s="103"/>
      <c r="V1020" s="103"/>
      <c r="W1020" s="103"/>
      <c r="X1020" s="103"/>
      <c r="Y1020" s="103"/>
      <c r="Z1020" s="103"/>
      <c r="AA1020" s="103"/>
      <c r="AB1020" s="103"/>
      <c r="AC1020" s="103"/>
      <c r="AD1020" s="103"/>
      <c r="AE1020" s="103"/>
      <c r="AF1020" s="103"/>
      <c r="AG1020" s="103"/>
    </row>
    <row r="1021" spans="1:33" ht="24" customHeight="1">
      <c r="A1021" s="102"/>
      <c r="B1021" s="102"/>
      <c r="C1021" s="102"/>
      <c r="D1021" s="102"/>
      <c r="E1021" s="102"/>
      <c r="F1021" s="102"/>
      <c r="G1021" s="102"/>
      <c r="H1021" s="102"/>
      <c r="I1021" s="102"/>
      <c r="J1021" s="102"/>
      <c r="K1021" s="102"/>
      <c r="L1021" s="102"/>
      <c r="M1021" s="102"/>
      <c r="N1021" s="102"/>
      <c r="O1021" s="102"/>
      <c r="P1021" s="102"/>
      <c r="Q1021" s="102"/>
      <c r="R1021" s="102"/>
      <c r="S1021" s="102"/>
      <c r="T1021" s="102"/>
      <c r="U1021" s="102"/>
      <c r="V1021" s="102"/>
      <c r="W1021" s="102"/>
      <c r="X1021" s="102"/>
      <c r="Y1021" s="102"/>
      <c r="Z1021" s="102"/>
      <c r="AA1021" s="102"/>
      <c r="AB1021" s="102"/>
      <c r="AC1021" s="102"/>
      <c r="AD1021" s="102"/>
      <c r="AE1021" s="102"/>
      <c r="AF1021" s="102"/>
      <c r="AG1021" s="104">
        <f>AG1009+1</f>
        <v>86</v>
      </c>
    </row>
    <row r="1022" spans="1:33" ht="24" customHeight="1" thickBot="1">
      <c r="A1022" s="100" t="s">
        <v>141</v>
      </c>
      <c r="B1022" s="100"/>
      <c r="C1022" s="100"/>
      <c r="D1022" s="100"/>
      <c r="E1022" s="100"/>
      <c r="F1022" s="101" t="s">
        <v>142</v>
      </c>
      <c r="G1022" s="100"/>
      <c r="H1022" s="100"/>
      <c r="I1022" s="100"/>
      <c r="J1022" s="100"/>
      <c r="K1022" s="100"/>
      <c r="L1022" s="100"/>
      <c r="M1022" s="100"/>
      <c r="N1022" s="100" t="s">
        <v>16</v>
      </c>
      <c r="O1022" s="100"/>
      <c r="P1022" s="100"/>
      <c r="Q1022" s="100"/>
      <c r="R1022" s="100"/>
      <c r="S1022" s="100"/>
      <c r="T1022" s="100"/>
      <c r="U1022" s="100"/>
      <c r="V1022" s="100"/>
      <c r="W1022" s="100"/>
      <c r="X1022" s="100"/>
      <c r="Y1022" s="100"/>
      <c r="Z1022" s="100"/>
      <c r="AA1022" s="100"/>
      <c r="AB1022" s="100"/>
      <c r="AC1022" s="100"/>
      <c r="AD1022" s="100"/>
      <c r="AE1022" s="100" t="s">
        <v>16</v>
      </c>
      <c r="AF1022" s="100"/>
      <c r="AG1022" s="100"/>
    </row>
    <row r="1023" spans="5:33" ht="24" customHeight="1">
      <c r="E1023" s="186">
        <f>Pelit!A98</f>
      </c>
      <c r="F1023" s="186"/>
      <c r="G1023" s="186"/>
      <c r="H1023" s="186"/>
      <c r="I1023" s="186"/>
      <c r="J1023" s="186"/>
      <c r="K1023" s="186"/>
      <c r="L1023" s="186"/>
      <c r="N1023" s="187"/>
      <c r="O1023" s="188"/>
      <c r="P1023" s="188"/>
      <c r="Q1023" s="189"/>
      <c r="V1023" s="186">
        <f>Pelit!F98</f>
      </c>
      <c r="W1023" s="186"/>
      <c r="X1023" s="186"/>
      <c r="Y1023" s="186"/>
      <c r="Z1023" s="186"/>
      <c r="AA1023" s="186"/>
      <c r="AB1023" s="186"/>
      <c r="AC1023" s="186"/>
      <c r="AE1023" s="187"/>
      <c r="AF1023" s="188"/>
      <c r="AG1023" s="189"/>
    </row>
    <row r="1024" spans="1:33" ht="24" customHeight="1" thickBot="1">
      <c r="A1024" s="185" t="s">
        <v>145</v>
      </c>
      <c r="B1024" s="185"/>
      <c r="C1024" s="185"/>
      <c r="D1024" s="185"/>
      <c r="E1024" s="186"/>
      <c r="F1024" s="186"/>
      <c r="G1024" s="186"/>
      <c r="H1024" s="186"/>
      <c r="I1024" s="186"/>
      <c r="J1024" s="186"/>
      <c r="K1024" s="186"/>
      <c r="L1024" s="186"/>
      <c r="N1024" s="190"/>
      <c r="O1024" s="191"/>
      <c r="P1024" s="191"/>
      <c r="Q1024" s="192"/>
      <c r="R1024" s="185" t="s">
        <v>146</v>
      </c>
      <c r="S1024" s="185"/>
      <c r="T1024" s="185"/>
      <c r="U1024" s="185"/>
      <c r="V1024" s="186"/>
      <c r="W1024" s="186"/>
      <c r="X1024" s="186"/>
      <c r="Y1024" s="186"/>
      <c r="Z1024" s="186"/>
      <c r="AA1024" s="186"/>
      <c r="AB1024" s="186"/>
      <c r="AC1024" s="186"/>
      <c r="AD1024" s="98"/>
      <c r="AE1024" s="190"/>
      <c r="AF1024" s="191"/>
      <c r="AG1024" s="192"/>
    </row>
    <row r="1025" ht="24" customHeight="1" thickBot="1"/>
    <row r="1026" spans="1:33" ht="24" customHeight="1" thickBot="1">
      <c r="A1026" s="184" t="s">
        <v>117</v>
      </c>
      <c r="B1026" s="184"/>
      <c r="C1026" s="184"/>
      <c r="D1026" s="184" t="s">
        <v>118</v>
      </c>
      <c r="E1026" s="184"/>
      <c r="F1026" s="184"/>
      <c r="G1026" s="184" t="s">
        <v>119</v>
      </c>
      <c r="H1026" s="184"/>
      <c r="I1026" s="184"/>
      <c r="J1026" s="184" t="s">
        <v>120</v>
      </c>
      <c r="K1026" s="184"/>
      <c r="L1026" s="184"/>
      <c r="M1026" s="184" t="s">
        <v>121</v>
      </c>
      <c r="N1026" s="184"/>
      <c r="O1026" s="184"/>
      <c r="P1026" s="184" t="s">
        <v>122</v>
      </c>
      <c r="Q1026" s="184"/>
      <c r="R1026" s="184"/>
      <c r="S1026" s="184" t="s">
        <v>123</v>
      </c>
      <c r="T1026" s="184"/>
      <c r="U1026" s="184"/>
      <c r="V1026" s="184" t="s">
        <v>124</v>
      </c>
      <c r="W1026" s="184"/>
      <c r="X1026" s="184"/>
      <c r="Y1026" s="184" t="s">
        <v>125</v>
      </c>
      <c r="Z1026" s="184"/>
      <c r="AA1026" s="184"/>
      <c r="AB1026" s="184" t="s">
        <v>126</v>
      </c>
      <c r="AC1026" s="184"/>
      <c r="AD1026" s="184"/>
      <c r="AE1026" s="184" t="s">
        <v>127</v>
      </c>
      <c r="AF1026" s="184"/>
      <c r="AG1026" s="184"/>
    </row>
    <row r="1027" spans="1:33" ht="24" customHeight="1">
      <c r="A1027" s="182"/>
      <c r="B1027" s="175" t="s">
        <v>18</v>
      </c>
      <c r="C1027" s="177"/>
      <c r="D1027" s="173"/>
      <c r="E1027" s="180" t="s">
        <v>18</v>
      </c>
      <c r="F1027" s="177"/>
      <c r="G1027" s="173"/>
      <c r="H1027" s="175" t="s">
        <v>18</v>
      </c>
      <c r="I1027" s="177"/>
      <c r="J1027" s="173"/>
      <c r="K1027" s="175" t="s">
        <v>18</v>
      </c>
      <c r="L1027" s="177"/>
      <c r="M1027" s="173"/>
      <c r="N1027" s="175" t="s">
        <v>18</v>
      </c>
      <c r="O1027" s="177"/>
      <c r="P1027" s="182"/>
      <c r="Q1027" s="175" t="s">
        <v>18</v>
      </c>
      <c r="R1027" s="177"/>
      <c r="S1027" s="173"/>
      <c r="T1027" s="180" t="s">
        <v>18</v>
      </c>
      <c r="U1027" s="177"/>
      <c r="V1027" s="173"/>
      <c r="W1027" s="175" t="s">
        <v>18</v>
      </c>
      <c r="X1027" s="177"/>
      <c r="Y1027" s="173"/>
      <c r="Z1027" s="175" t="s">
        <v>18</v>
      </c>
      <c r="AA1027" s="177"/>
      <c r="AB1027" s="173"/>
      <c r="AC1027" s="175" t="s">
        <v>18</v>
      </c>
      <c r="AD1027" s="177"/>
      <c r="AE1027" s="173"/>
      <c r="AF1027" s="175" t="s">
        <v>18</v>
      </c>
      <c r="AG1027" s="177"/>
    </row>
    <row r="1028" spans="1:33" ht="24" customHeight="1" thickBot="1">
      <c r="A1028" s="183"/>
      <c r="B1028" s="176"/>
      <c r="C1028" s="178"/>
      <c r="D1028" s="174"/>
      <c r="E1028" s="181"/>
      <c r="F1028" s="178"/>
      <c r="G1028" s="174"/>
      <c r="H1028" s="176"/>
      <c r="I1028" s="178"/>
      <c r="J1028" s="174"/>
      <c r="K1028" s="176"/>
      <c r="L1028" s="178"/>
      <c r="M1028" s="174"/>
      <c r="N1028" s="176"/>
      <c r="O1028" s="178"/>
      <c r="P1028" s="183"/>
      <c r="Q1028" s="176"/>
      <c r="R1028" s="178"/>
      <c r="S1028" s="174"/>
      <c r="T1028" s="181"/>
      <c r="U1028" s="178"/>
      <c r="V1028" s="174"/>
      <c r="W1028" s="176"/>
      <c r="X1028" s="178"/>
      <c r="Y1028" s="174"/>
      <c r="Z1028" s="176"/>
      <c r="AA1028" s="178"/>
      <c r="AB1028" s="174"/>
      <c r="AC1028" s="176"/>
      <c r="AD1028" s="178"/>
      <c r="AE1028" s="174"/>
      <c r="AF1028" s="176"/>
      <c r="AG1028" s="178"/>
    </row>
    <row r="1029" ht="24" customHeight="1"/>
    <row r="1030" spans="11:18" ht="24" customHeight="1">
      <c r="K1030" s="179" t="s">
        <v>147</v>
      </c>
      <c r="L1030" s="179"/>
      <c r="M1030" s="179"/>
      <c r="N1030" s="179"/>
      <c r="O1030" s="179"/>
      <c r="P1030" s="179"/>
      <c r="Q1030" s="179"/>
      <c r="R1030" s="179"/>
    </row>
    <row r="1031" spans="1:33" ht="24" customHeight="1">
      <c r="A1031" s="98"/>
      <c r="B1031" s="98"/>
      <c r="C1031" s="98"/>
      <c r="D1031" s="98"/>
      <c r="E1031" s="98"/>
      <c r="F1031" s="98"/>
      <c r="G1031" s="98"/>
      <c r="H1031" s="98"/>
      <c r="I1031" s="98"/>
      <c r="J1031" s="105" t="s">
        <v>143</v>
      </c>
      <c r="K1031" s="179"/>
      <c r="L1031" s="179"/>
      <c r="M1031" s="179"/>
      <c r="N1031" s="179"/>
      <c r="O1031" s="179"/>
      <c r="P1031" s="179"/>
      <c r="Q1031" s="179"/>
      <c r="R1031" s="179"/>
      <c r="S1031" s="98"/>
      <c r="T1031" s="98"/>
      <c r="U1031" s="98"/>
      <c r="V1031" s="98"/>
      <c r="W1031" s="98"/>
      <c r="X1031" s="98"/>
      <c r="Y1031" s="98"/>
      <c r="Z1031" s="98"/>
      <c r="AA1031" s="98"/>
      <c r="AB1031" s="98"/>
      <c r="AC1031" s="98"/>
      <c r="AD1031" s="98"/>
      <c r="AE1031" s="98"/>
      <c r="AF1031" s="98"/>
      <c r="AG1031" s="98"/>
    </row>
    <row r="1032" ht="24" customHeight="1">
      <c r="A1032" s="98"/>
    </row>
    <row r="1033" ht="24" customHeight="1">
      <c r="AG1033" s="104">
        <f>AG1021+1</f>
        <v>87</v>
      </c>
    </row>
    <row r="1034" spans="1:33" ht="24" customHeight="1" thickBot="1">
      <c r="A1034" s="100" t="s">
        <v>141</v>
      </c>
      <c r="B1034" s="100"/>
      <c r="C1034" s="100"/>
      <c r="D1034" s="100"/>
      <c r="E1034" s="100"/>
      <c r="F1034" s="101" t="s">
        <v>142</v>
      </c>
      <c r="G1034" s="100"/>
      <c r="H1034" s="100"/>
      <c r="I1034" s="100"/>
      <c r="J1034" s="100"/>
      <c r="K1034" s="100"/>
      <c r="L1034" s="100"/>
      <c r="M1034" s="100"/>
      <c r="N1034" s="100" t="s">
        <v>16</v>
      </c>
      <c r="O1034" s="100"/>
      <c r="P1034" s="100"/>
      <c r="Q1034" s="100"/>
      <c r="R1034" s="100"/>
      <c r="S1034" s="100"/>
      <c r="T1034" s="100"/>
      <c r="U1034" s="100"/>
      <c r="V1034" s="100"/>
      <c r="W1034" s="100"/>
      <c r="X1034" s="100"/>
      <c r="Y1034" s="100"/>
      <c r="Z1034" s="100"/>
      <c r="AA1034" s="100"/>
      <c r="AB1034" s="100"/>
      <c r="AC1034" s="100"/>
      <c r="AD1034" s="100"/>
      <c r="AE1034" s="100" t="s">
        <v>16</v>
      </c>
      <c r="AF1034" s="100"/>
      <c r="AG1034" s="100"/>
    </row>
    <row r="1035" spans="5:33" ht="24" customHeight="1">
      <c r="E1035" s="186">
        <f>Pelit!A99</f>
      </c>
      <c r="F1035" s="186"/>
      <c r="G1035" s="186"/>
      <c r="H1035" s="186"/>
      <c r="I1035" s="186"/>
      <c r="J1035" s="186"/>
      <c r="K1035" s="186"/>
      <c r="L1035" s="186"/>
      <c r="N1035" s="187"/>
      <c r="O1035" s="188"/>
      <c r="P1035" s="188"/>
      <c r="Q1035" s="189"/>
      <c r="V1035" s="186">
        <f>Pelit!F99</f>
      </c>
      <c r="W1035" s="186"/>
      <c r="X1035" s="186"/>
      <c r="Y1035" s="186"/>
      <c r="Z1035" s="186"/>
      <c r="AA1035" s="186"/>
      <c r="AB1035" s="186"/>
      <c r="AC1035" s="186"/>
      <c r="AE1035" s="187"/>
      <c r="AF1035" s="188"/>
      <c r="AG1035" s="189"/>
    </row>
    <row r="1036" spans="1:33" ht="24" customHeight="1" thickBot="1">
      <c r="A1036" s="185" t="s">
        <v>145</v>
      </c>
      <c r="B1036" s="185"/>
      <c r="C1036" s="185"/>
      <c r="D1036" s="185"/>
      <c r="E1036" s="186"/>
      <c r="F1036" s="186"/>
      <c r="G1036" s="186"/>
      <c r="H1036" s="186"/>
      <c r="I1036" s="186"/>
      <c r="J1036" s="186"/>
      <c r="K1036" s="186"/>
      <c r="L1036" s="186"/>
      <c r="N1036" s="190"/>
      <c r="O1036" s="191"/>
      <c r="P1036" s="191"/>
      <c r="Q1036" s="192"/>
      <c r="R1036" s="185" t="s">
        <v>146</v>
      </c>
      <c r="S1036" s="185"/>
      <c r="T1036" s="185"/>
      <c r="U1036" s="185"/>
      <c r="V1036" s="186"/>
      <c r="W1036" s="186"/>
      <c r="X1036" s="186"/>
      <c r="Y1036" s="186"/>
      <c r="Z1036" s="186"/>
      <c r="AA1036" s="186"/>
      <c r="AB1036" s="186"/>
      <c r="AC1036" s="186"/>
      <c r="AD1036" s="98"/>
      <c r="AE1036" s="190"/>
      <c r="AF1036" s="191"/>
      <c r="AG1036" s="192"/>
    </row>
    <row r="1037" ht="24" customHeight="1" thickBot="1"/>
    <row r="1038" spans="1:33" ht="24" customHeight="1" thickBot="1">
      <c r="A1038" s="184" t="s">
        <v>117</v>
      </c>
      <c r="B1038" s="184"/>
      <c r="C1038" s="184"/>
      <c r="D1038" s="184" t="s">
        <v>118</v>
      </c>
      <c r="E1038" s="184"/>
      <c r="F1038" s="184"/>
      <c r="G1038" s="184" t="s">
        <v>119</v>
      </c>
      <c r="H1038" s="184"/>
      <c r="I1038" s="184"/>
      <c r="J1038" s="184" t="s">
        <v>120</v>
      </c>
      <c r="K1038" s="184"/>
      <c r="L1038" s="184"/>
      <c r="M1038" s="184" t="s">
        <v>121</v>
      </c>
      <c r="N1038" s="184"/>
      <c r="O1038" s="184"/>
      <c r="P1038" s="184" t="s">
        <v>122</v>
      </c>
      <c r="Q1038" s="184"/>
      <c r="R1038" s="184"/>
      <c r="S1038" s="184" t="s">
        <v>123</v>
      </c>
      <c r="T1038" s="184"/>
      <c r="U1038" s="184"/>
      <c r="V1038" s="184" t="s">
        <v>124</v>
      </c>
      <c r="W1038" s="184"/>
      <c r="X1038" s="184"/>
      <c r="Y1038" s="184" t="s">
        <v>125</v>
      </c>
      <c r="Z1038" s="184"/>
      <c r="AA1038" s="184"/>
      <c r="AB1038" s="184" t="s">
        <v>126</v>
      </c>
      <c r="AC1038" s="184"/>
      <c r="AD1038" s="184"/>
      <c r="AE1038" s="184" t="s">
        <v>127</v>
      </c>
      <c r="AF1038" s="184"/>
      <c r="AG1038" s="184"/>
    </row>
    <row r="1039" spans="1:33" ht="24" customHeight="1">
      <c r="A1039" s="182"/>
      <c r="B1039" s="175" t="s">
        <v>18</v>
      </c>
      <c r="C1039" s="177"/>
      <c r="D1039" s="173"/>
      <c r="E1039" s="180" t="s">
        <v>18</v>
      </c>
      <c r="F1039" s="177"/>
      <c r="G1039" s="173"/>
      <c r="H1039" s="175" t="s">
        <v>18</v>
      </c>
      <c r="I1039" s="177"/>
      <c r="J1039" s="173"/>
      <c r="K1039" s="175" t="s">
        <v>18</v>
      </c>
      <c r="L1039" s="177"/>
      <c r="M1039" s="173"/>
      <c r="N1039" s="175" t="s">
        <v>18</v>
      </c>
      <c r="O1039" s="177"/>
      <c r="P1039" s="182"/>
      <c r="Q1039" s="175" t="s">
        <v>18</v>
      </c>
      <c r="R1039" s="177"/>
      <c r="S1039" s="173"/>
      <c r="T1039" s="180" t="s">
        <v>18</v>
      </c>
      <c r="U1039" s="177"/>
      <c r="V1039" s="173"/>
      <c r="W1039" s="175" t="s">
        <v>18</v>
      </c>
      <c r="X1039" s="177"/>
      <c r="Y1039" s="173"/>
      <c r="Z1039" s="175" t="s">
        <v>18</v>
      </c>
      <c r="AA1039" s="177"/>
      <c r="AB1039" s="173"/>
      <c r="AC1039" s="175" t="s">
        <v>18</v>
      </c>
      <c r="AD1039" s="177"/>
      <c r="AE1039" s="173"/>
      <c r="AF1039" s="175" t="s">
        <v>18</v>
      </c>
      <c r="AG1039" s="177"/>
    </row>
    <row r="1040" spans="1:33" ht="24" customHeight="1" thickBot="1">
      <c r="A1040" s="183"/>
      <c r="B1040" s="176"/>
      <c r="C1040" s="178"/>
      <c r="D1040" s="174"/>
      <c r="E1040" s="181"/>
      <c r="F1040" s="178"/>
      <c r="G1040" s="174"/>
      <c r="H1040" s="176"/>
      <c r="I1040" s="178"/>
      <c r="J1040" s="174"/>
      <c r="K1040" s="176"/>
      <c r="L1040" s="178"/>
      <c r="M1040" s="174"/>
      <c r="N1040" s="176"/>
      <c r="O1040" s="178"/>
      <c r="P1040" s="183"/>
      <c r="Q1040" s="176"/>
      <c r="R1040" s="178"/>
      <c r="S1040" s="174"/>
      <c r="T1040" s="181"/>
      <c r="U1040" s="178"/>
      <c r="V1040" s="174"/>
      <c r="W1040" s="176"/>
      <c r="X1040" s="178"/>
      <c r="Y1040" s="174"/>
      <c r="Z1040" s="176"/>
      <c r="AA1040" s="178"/>
      <c r="AB1040" s="174"/>
      <c r="AC1040" s="176"/>
      <c r="AD1040" s="178"/>
      <c r="AE1040" s="174"/>
      <c r="AF1040" s="176"/>
      <c r="AG1040" s="178"/>
    </row>
    <row r="1041" spans="1:33" ht="24" customHeight="1">
      <c r="A1041" s="102"/>
      <c r="B1041" s="102"/>
      <c r="C1041" s="102"/>
      <c r="D1041" s="102"/>
      <c r="E1041" s="102"/>
      <c r="F1041" s="102"/>
      <c r="G1041" s="102"/>
      <c r="H1041" s="102"/>
      <c r="I1041" s="102"/>
      <c r="J1041" s="102"/>
      <c r="K1041" s="102"/>
      <c r="L1041" s="102"/>
      <c r="M1041" s="102"/>
      <c r="N1041" s="102"/>
      <c r="O1041" s="102"/>
      <c r="P1041" s="102"/>
      <c r="Q1041" s="102"/>
      <c r="R1041" s="102"/>
      <c r="S1041" s="102"/>
      <c r="T1041" s="102"/>
      <c r="U1041" s="102"/>
      <c r="V1041" s="102"/>
      <c r="W1041" s="102"/>
      <c r="X1041" s="102"/>
      <c r="Y1041" s="102"/>
      <c r="Z1041" s="102"/>
      <c r="AA1041" s="102"/>
      <c r="AB1041" s="102"/>
      <c r="AC1041" s="102"/>
      <c r="AD1041" s="102"/>
      <c r="AE1041" s="102"/>
      <c r="AF1041" s="102"/>
      <c r="AG1041" s="102"/>
    </row>
    <row r="1042" spans="1:33" ht="24" customHeight="1">
      <c r="A1042" s="102"/>
      <c r="B1042" s="102"/>
      <c r="C1042" s="102"/>
      <c r="D1042" s="102"/>
      <c r="E1042" s="102"/>
      <c r="F1042" s="102"/>
      <c r="G1042" s="102"/>
      <c r="H1042" s="102"/>
      <c r="I1042" s="102"/>
      <c r="J1042" s="102"/>
      <c r="K1042" s="179" t="s">
        <v>147</v>
      </c>
      <c r="L1042" s="179"/>
      <c r="M1042" s="179"/>
      <c r="N1042" s="179"/>
      <c r="O1042" s="179"/>
      <c r="P1042" s="179"/>
      <c r="Q1042" s="179"/>
      <c r="R1042" s="179"/>
      <c r="S1042" s="102"/>
      <c r="T1042" s="102"/>
      <c r="U1042" s="102"/>
      <c r="V1042" s="102"/>
      <c r="W1042" s="102"/>
      <c r="X1042" s="102"/>
      <c r="Y1042" s="102"/>
      <c r="Z1042" s="102"/>
      <c r="AA1042" s="102"/>
      <c r="AB1042" s="102"/>
      <c r="AC1042" s="102"/>
      <c r="AD1042" s="102"/>
      <c r="AE1042" s="102"/>
      <c r="AF1042" s="102"/>
      <c r="AG1042" s="102"/>
    </row>
    <row r="1043" spans="1:33" ht="24" customHeight="1">
      <c r="A1043" s="98"/>
      <c r="B1043" s="102"/>
      <c r="C1043" s="102"/>
      <c r="D1043" s="102"/>
      <c r="E1043" s="102"/>
      <c r="F1043" s="102"/>
      <c r="G1043" s="102"/>
      <c r="H1043" s="102"/>
      <c r="I1043" s="102"/>
      <c r="J1043" s="105" t="s">
        <v>143</v>
      </c>
      <c r="K1043" s="179"/>
      <c r="L1043" s="179"/>
      <c r="M1043" s="179"/>
      <c r="N1043" s="179"/>
      <c r="O1043" s="179"/>
      <c r="P1043" s="179"/>
      <c r="Q1043" s="179"/>
      <c r="R1043" s="179"/>
      <c r="S1043" s="102"/>
      <c r="T1043" s="102"/>
      <c r="U1043" s="102"/>
      <c r="V1043" s="102"/>
      <c r="W1043" s="102"/>
      <c r="X1043" s="102"/>
      <c r="Y1043" s="102"/>
      <c r="Z1043" s="102"/>
      <c r="AA1043" s="102"/>
      <c r="AB1043" s="102"/>
      <c r="AC1043" s="102"/>
      <c r="AD1043" s="102"/>
      <c r="AE1043" s="102"/>
      <c r="AF1043" s="102"/>
      <c r="AG1043" s="102"/>
    </row>
    <row r="1044" spans="1:33" ht="24" customHeight="1">
      <c r="A1044" s="103"/>
      <c r="B1044" s="103"/>
      <c r="C1044" s="103"/>
      <c r="D1044" s="103"/>
      <c r="E1044" s="103"/>
      <c r="F1044" s="103"/>
      <c r="G1044" s="103"/>
      <c r="H1044" s="103"/>
      <c r="I1044" s="103"/>
      <c r="J1044" s="103"/>
      <c r="K1044" s="103"/>
      <c r="L1044" s="103"/>
      <c r="M1044" s="103"/>
      <c r="N1044" s="103"/>
      <c r="O1044" s="103"/>
      <c r="P1044" s="103"/>
      <c r="Q1044" s="103"/>
      <c r="R1044" s="103"/>
      <c r="S1044" s="103"/>
      <c r="T1044" s="103"/>
      <c r="U1044" s="103"/>
      <c r="V1044" s="103"/>
      <c r="W1044" s="103"/>
      <c r="X1044" s="103"/>
      <c r="Y1044" s="103"/>
      <c r="Z1044" s="103"/>
      <c r="AA1044" s="103"/>
      <c r="AB1044" s="103"/>
      <c r="AC1044" s="103"/>
      <c r="AD1044" s="103"/>
      <c r="AE1044" s="103"/>
      <c r="AF1044" s="103"/>
      <c r="AG1044" s="103"/>
    </row>
    <row r="1045" spans="1:33" ht="24" customHeight="1">
      <c r="A1045" s="102"/>
      <c r="B1045" s="102"/>
      <c r="C1045" s="102"/>
      <c r="D1045" s="102"/>
      <c r="E1045" s="102"/>
      <c r="F1045" s="102"/>
      <c r="G1045" s="102"/>
      <c r="H1045" s="102"/>
      <c r="I1045" s="102"/>
      <c r="J1045" s="102"/>
      <c r="K1045" s="102"/>
      <c r="L1045" s="102"/>
      <c r="M1045" s="102"/>
      <c r="N1045" s="102"/>
      <c r="O1045" s="102"/>
      <c r="P1045" s="102"/>
      <c r="Q1045" s="102"/>
      <c r="R1045" s="102"/>
      <c r="S1045" s="102"/>
      <c r="T1045" s="102"/>
      <c r="U1045" s="102"/>
      <c r="V1045" s="102"/>
      <c r="W1045" s="102"/>
      <c r="X1045" s="102"/>
      <c r="Y1045" s="102"/>
      <c r="Z1045" s="102"/>
      <c r="AA1045" s="102"/>
      <c r="AB1045" s="102"/>
      <c r="AC1045" s="102"/>
      <c r="AD1045" s="102"/>
      <c r="AE1045" s="102"/>
      <c r="AF1045" s="102"/>
      <c r="AG1045" s="104">
        <f>AG1033+1</f>
        <v>88</v>
      </c>
    </row>
    <row r="1046" spans="1:33" ht="24" customHeight="1" thickBot="1">
      <c r="A1046" s="100" t="s">
        <v>141</v>
      </c>
      <c r="B1046" s="100"/>
      <c r="C1046" s="100"/>
      <c r="D1046" s="100"/>
      <c r="E1046" s="100"/>
      <c r="F1046" s="101" t="s">
        <v>142</v>
      </c>
      <c r="G1046" s="100"/>
      <c r="H1046" s="100"/>
      <c r="I1046" s="100"/>
      <c r="J1046" s="100"/>
      <c r="K1046" s="100"/>
      <c r="L1046" s="100"/>
      <c r="M1046" s="100"/>
      <c r="N1046" s="100" t="s">
        <v>16</v>
      </c>
      <c r="O1046" s="100"/>
      <c r="P1046" s="100"/>
      <c r="Q1046" s="100"/>
      <c r="R1046" s="100"/>
      <c r="S1046" s="100"/>
      <c r="T1046" s="100"/>
      <c r="U1046" s="100"/>
      <c r="V1046" s="100"/>
      <c r="W1046" s="100"/>
      <c r="X1046" s="100"/>
      <c r="Y1046" s="100"/>
      <c r="Z1046" s="100"/>
      <c r="AA1046" s="100"/>
      <c r="AB1046" s="100"/>
      <c r="AC1046" s="100"/>
      <c r="AD1046" s="100"/>
      <c r="AE1046" s="100" t="s">
        <v>16</v>
      </c>
      <c r="AF1046" s="100"/>
      <c r="AG1046" s="100"/>
    </row>
    <row r="1047" spans="5:33" ht="24" customHeight="1">
      <c r="E1047" s="186">
        <f>Pelit!A100</f>
      </c>
      <c r="F1047" s="186"/>
      <c r="G1047" s="186"/>
      <c r="H1047" s="186"/>
      <c r="I1047" s="186"/>
      <c r="J1047" s="186"/>
      <c r="K1047" s="186"/>
      <c r="L1047" s="186"/>
      <c r="N1047" s="187"/>
      <c r="O1047" s="188"/>
      <c r="P1047" s="188"/>
      <c r="Q1047" s="189"/>
      <c r="V1047" s="186">
        <f>Pelit!F100</f>
      </c>
      <c r="W1047" s="186"/>
      <c r="X1047" s="186"/>
      <c r="Y1047" s="186"/>
      <c r="Z1047" s="186"/>
      <c r="AA1047" s="186"/>
      <c r="AB1047" s="186"/>
      <c r="AC1047" s="186"/>
      <c r="AE1047" s="187"/>
      <c r="AF1047" s="188"/>
      <c r="AG1047" s="189"/>
    </row>
    <row r="1048" spans="1:33" ht="24" customHeight="1" thickBot="1">
      <c r="A1048" s="185" t="s">
        <v>145</v>
      </c>
      <c r="B1048" s="185"/>
      <c r="C1048" s="185"/>
      <c r="D1048" s="185"/>
      <c r="E1048" s="186"/>
      <c r="F1048" s="186"/>
      <c r="G1048" s="186"/>
      <c r="H1048" s="186"/>
      <c r="I1048" s="186"/>
      <c r="J1048" s="186"/>
      <c r="K1048" s="186"/>
      <c r="L1048" s="186"/>
      <c r="N1048" s="190"/>
      <c r="O1048" s="191"/>
      <c r="P1048" s="191"/>
      <c r="Q1048" s="192"/>
      <c r="R1048" s="185" t="s">
        <v>146</v>
      </c>
      <c r="S1048" s="185"/>
      <c r="T1048" s="185"/>
      <c r="U1048" s="185"/>
      <c r="V1048" s="186"/>
      <c r="W1048" s="186"/>
      <c r="X1048" s="186"/>
      <c r="Y1048" s="186"/>
      <c r="Z1048" s="186"/>
      <c r="AA1048" s="186"/>
      <c r="AB1048" s="186"/>
      <c r="AC1048" s="186"/>
      <c r="AD1048" s="98"/>
      <c r="AE1048" s="190"/>
      <c r="AF1048" s="191"/>
      <c r="AG1048" s="192"/>
    </row>
    <row r="1049" ht="24" customHeight="1" thickBot="1"/>
    <row r="1050" spans="1:33" ht="24" customHeight="1" thickBot="1">
      <c r="A1050" s="184" t="s">
        <v>117</v>
      </c>
      <c r="B1050" s="184"/>
      <c r="C1050" s="184"/>
      <c r="D1050" s="184" t="s">
        <v>118</v>
      </c>
      <c r="E1050" s="184"/>
      <c r="F1050" s="184"/>
      <c r="G1050" s="184" t="s">
        <v>119</v>
      </c>
      <c r="H1050" s="184"/>
      <c r="I1050" s="184"/>
      <c r="J1050" s="184" t="s">
        <v>120</v>
      </c>
      <c r="K1050" s="184"/>
      <c r="L1050" s="184"/>
      <c r="M1050" s="184" t="s">
        <v>121</v>
      </c>
      <c r="N1050" s="184"/>
      <c r="O1050" s="184"/>
      <c r="P1050" s="184" t="s">
        <v>122</v>
      </c>
      <c r="Q1050" s="184"/>
      <c r="R1050" s="184"/>
      <c r="S1050" s="184" t="s">
        <v>123</v>
      </c>
      <c r="T1050" s="184"/>
      <c r="U1050" s="184"/>
      <c r="V1050" s="184" t="s">
        <v>124</v>
      </c>
      <c r="W1050" s="184"/>
      <c r="X1050" s="184"/>
      <c r="Y1050" s="184" t="s">
        <v>125</v>
      </c>
      <c r="Z1050" s="184"/>
      <c r="AA1050" s="184"/>
      <c r="AB1050" s="184" t="s">
        <v>126</v>
      </c>
      <c r="AC1050" s="184"/>
      <c r="AD1050" s="184"/>
      <c r="AE1050" s="184" t="s">
        <v>127</v>
      </c>
      <c r="AF1050" s="184"/>
      <c r="AG1050" s="184"/>
    </row>
    <row r="1051" spans="1:33" ht="24" customHeight="1">
      <c r="A1051" s="182"/>
      <c r="B1051" s="175" t="s">
        <v>18</v>
      </c>
      <c r="C1051" s="177"/>
      <c r="D1051" s="173"/>
      <c r="E1051" s="180" t="s">
        <v>18</v>
      </c>
      <c r="F1051" s="177"/>
      <c r="G1051" s="173"/>
      <c r="H1051" s="175" t="s">
        <v>18</v>
      </c>
      <c r="I1051" s="177"/>
      <c r="J1051" s="173"/>
      <c r="K1051" s="175" t="s">
        <v>18</v>
      </c>
      <c r="L1051" s="177"/>
      <c r="M1051" s="173"/>
      <c r="N1051" s="175" t="s">
        <v>18</v>
      </c>
      <c r="O1051" s="177"/>
      <c r="P1051" s="182"/>
      <c r="Q1051" s="175" t="s">
        <v>18</v>
      </c>
      <c r="R1051" s="177"/>
      <c r="S1051" s="173"/>
      <c r="T1051" s="180" t="s">
        <v>18</v>
      </c>
      <c r="U1051" s="177"/>
      <c r="V1051" s="173"/>
      <c r="W1051" s="175" t="s">
        <v>18</v>
      </c>
      <c r="X1051" s="177"/>
      <c r="Y1051" s="173"/>
      <c r="Z1051" s="175" t="s">
        <v>18</v>
      </c>
      <c r="AA1051" s="177"/>
      <c r="AB1051" s="173"/>
      <c r="AC1051" s="175" t="s">
        <v>18</v>
      </c>
      <c r="AD1051" s="177"/>
      <c r="AE1051" s="173"/>
      <c r="AF1051" s="175" t="s">
        <v>18</v>
      </c>
      <c r="AG1051" s="177"/>
    </row>
    <row r="1052" spans="1:33" ht="24" customHeight="1" thickBot="1">
      <c r="A1052" s="183"/>
      <c r="B1052" s="176"/>
      <c r="C1052" s="178"/>
      <c r="D1052" s="174"/>
      <c r="E1052" s="181"/>
      <c r="F1052" s="178"/>
      <c r="G1052" s="174"/>
      <c r="H1052" s="176"/>
      <c r="I1052" s="178"/>
      <c r="J1052" s="174"/>
      <c r="K1052" s="176"/>
      <c r="L1052" s="178"/>
      <c r="M1052" s="174"/>
      <c r="N1052" s="176"/>
      <c r="O1052" s="178"/>
      <c r="P1052" s="183"/>
      <c r="Q1052" s="176"/>
      <c r="R1052" s="178"/>
      <c r="S1052" s="174"/>
      <c r="T1052" s="181"/>
      <c r="U1052" s="178"/>
      <c r="V1052" s="174"/>
      <c r="W1052" s="176"/>
      <c r="X1052" s="178"/>
      <c r="Y1052" s="174"/>
      <c r="Z1052" s="176"/>
      <c r="AA1052" s="178"/>
      <c r="AB1052" s="174"/>
      <c r="AC1052" s="176"/>
      <c r="AD1052" s="178"/>
      <c r="AE1052" s="174"/>
      <c r="AF1052" s="176"/>
      <c r="AG1052" s="178"/>
    </row>
    <row r="1053" ht="24" customHeight="1"/>
    <row r="1054" spans="11:18" ht="24" customHeight="1">
      <c r="K1054" s="179" t="s">
        <v>147</v>
      </c>
      <c r="L1054" s="179"/>
      <c r="M1054" s="179"/>
      <c r="N1054" s="179"/>
      <c r="O1054" s="179"/>
      <c r="P1054" s="179"/>
      <c r="Q1054" s="179"/>
      <c r="R1054" s="179"/>
    </row>
    <row r="1055" spans="1:33" ht="24" customHeight="1">
      <c r="A1055" s="98"/>
      <c r="B1055" s="98"/>
      <c r="C1055" s="98"/>
      <c r="D1055" s="98"/>
      <c r="E1055" s="98"/>
      <c r="F1055" s="98"/>
      <c r="G1055" s="98"/>
      <c r="H1055" s="98"/>
      <c r="I1055" s="98"/>
      <c r="J1055" s="105" t="s">
        <v>143</v>
      </c>
      <c r="K1055" s="179"/>
      <c r="L1055" s="179"/>
      <c r="M1055" s="179"/>
      <c r="N1055" s="179"/>
      <c r="O1055" s="179"/>
      <c r="P1055" s="179"/>
      <c r="Q1055" s="179"/>
      <c r="R1055" s="179"/>
      <c r="S1055" s="98"/>
      <c r="T1055" s="98"/>
      <c r="U1055" s="98"/>
      <c r="V1055" s="98"/>
      <c r="W1055" s="98"/>
      <c r="X1055" s="98"/>
      <c r="Y1055" s="98"/>
      <c r="Z1055" s="98"/>
      <c r="AA1055" s="98"/>
      <c r="AB1055" s="98"/>
      <c r="AC1055" s="98"/>
      <c r="AD1055" s="98"/>
      <c r="AE1055" s="98"/>
      <c r="AF1055" s="98"/>
      <c r="AG1055" s="98"/>
    </row>
    <row r="1056" ht="24" customHeight="1">
      <c r="A1056" s="98"/>
    </row>
    <row r="1057" spans="1:33" ht="24" customHeight="1">
      <c r="A1057" s="11"/>
      <c r="AG1057" s="104">
        <f>AG1045+1</f>
        <v>89</v>
      </c>
    </row>
    <row r="1058" spans="1:33" ht="24" customHeight="1" thickBot="1">
      <c r="A1058" s="100" t="s">
        <v>141</v>
      </c>
      <c r="B1058" s="100"/>
      <c r="C1058" s="100"/>
      <c r="D1058" s="100"/>
      <c r="E1058" s="100"/>
      <c r="F1058" s="101" t="s">
        <v>142</v>
      </c>
      <c r="G1058" s="100"/>
      <c r="H1058" s="100"/>
      <c r="I1058" s="100"/>
      <c r="J1058" s="100"/>
      <c r="K1058" s="100"/>
      <c r="L1058" s="100"/>
      <c r="M1058" s="100"/>
      <c r="N1058" s="100" t="s">
        <v>16</v>
      </c>
      <c r="O1058" s="100"/>
      <c r="P1058" s="100"/>
      <c r="Q1058" s="100"/>
      <c r="R1058" s="100"/>
      <c r="S1058" s="100"/>
      <c r="T1058" s="100"/>
      <c r="U1058" s="100"/>
      <c r="V1058" s="100"/>
      <c r="W1058" s="100"/>
      <c r="X1058" s="100"/>
      <c r="Y1058" s="100"/>
      <c r="Z1058" s="100"/>
      <c r="AA1058" s="100"/>
      <c r="AB1058" s="100"/>
      <c r="AC1058" s="100"/>
      <c r="AD1058" s="100"/>
      <c r="AE1058" s="100" t="s">
        <v>16</v>
      </c>
      <c r="AF1058" s="100"/>
      <c r="AG1058" s="100"/>
    </row>
    <row r="1059" spans="5:33" ht="24" customHeight="1">
      <c r="E1059" s="186">
        <f>Pelit!A103</f>
      </c>
      <c r="F1059" s="186"/>
      <c r="G1059" s="186"/>
      <c r="H1059" s="186"/>
      <c r="I1059" s="186"/>
      <c r="J1059" s="186"/>
      <c r="K1059" s="186"/>
      <c r="L1059" s="186"/>
      <c r="N1059" s="187"/>
      <c r="O1059" s="188"/>
      <c r="P1059" s="188"/>
      <c r="Q1059" s="189"/>
      <c r="V1059" s="186">
        <f>Pelit!F103</f>
      </c>
      <c r="W1059" s="186"/>
      <c r="X1059" s="186"/>
      <c r="Y1059" s="186"/>
      <c r="Z1059" s="186"/>
      <c r="AA1059" s="186"/>
      <c r="AB1059" s="186"/>
      <c r="AC1059" s="186"/>
      <c r="AE1059" s="187"/>
      <c r="AF1059" s="188"/>
      <c r="AG1059" s="189"/>
    </row>
    <row r="1060" spans="1:33" ht="24" customHeight="1" thickBot="1">
      <c r="A1060" s="185" t="s">
        <v>145</v>
      </c>
      <c r="B1060" s="185"/>
      <c r="C1060" s="185"/>
      <c r="D1060" s="185"/>
      <c r="E1060" s="186"/>
      <c r="F1060" s="186"/>
      <c r="G1060" s="186"/>
      <c r="H1060" s="186"/>
      <c r="I1060" s="186"/>
      <c r="J1060" s="186"/>
      <c r="K1060" s="186"/>
      <c r="L1060" s="186"/>
      <c r="N1060" s="190"/>
      <c r="O1060" s="191"/>
      <c r="P1060" s="191"/>
      <c r="Q1060" s="192"/>
      <c r="R1060" s="185" t="s">
        <v>146</v>
      </c>
      <c r="S1060" s="185"/>
      <c r="T1060" s="185"/>
      <c r="U1060" s="185"/>
      <c r="V1060" s="186"/>
      <c r="W1060" s="186"/>
      <c r="X1060" s="186"/>
      <c r="Y1060" s="186"/>
      <c r="Z1060" s="186"/>
      <c r="AA1060" s="186"/>
      <c r="AB1060" s="186"/>
      <c r="AC1060" s="186"/>
      <c r="AD1060" s="98"/>
      <c r="AE1060" s="190"/>
      <c r="AF1060" s="191"/>
      <c r="AG1060" s="192"/>
    </row>
    <row r="1061" ht="24" customHeight="1" thickBot="1"/>
    <row r="1062" spans="1:33" ht="24" customHeight="1" thickBot="1">
      <c r="A1062" s="184" t="s">
        <v>117</v>
      </c>
      <c r="B1062" s="184"/>
      <c r="C1062" s="184"/>
      <c r="D1062" s="184" t="s">
        <v>118</v>
      </c>
      <c r="E1062" s="184"/>
      <c r="F1062" s="184"/>
      <c r="G1062" s="184" t="s">
        <v>119</v>
      </c>
      <c r="H1062" s="184"/>
      <c r="I1062" s="184"/>
      <c r="J1062" s="184" t="s">
        <v>120</v>
      </c>
      <c r="K1062" s="184"/>
      <c r="L1062" s="184"/>
      <c r="M1062" s="184" t="s">
        <v>121</v>
      </c>
      <c r="N1062" s="184"/>
      <c r="O1062" s="184"/>
      <c r="P1062" s="184" t="s">
        <v>122</v>
      </c>
      <c r="Q1062" s="184"/>
      <c r="R1062" s="184"/>
      <c r="S1062" s="184" t="s">
        <v>123</v>
      </c>
      <c r="T1062" s="184"/>
      <c r="U1062" s="184"/>
      <c r="V1062" s="184" t="s">
        <v>124</v>
      </c>
      <c r="W1062" s="184"/>
      <c r="X1062" s="184"/>
      <c r="Y1062" s="184" t="s">
        <v>125</v>
      </c>
      <c r="Z1062" s="184"/>
      <c r="AA1062" s="184"/>
      <c r="AB1062" s="184" t="s">
        <v>126</v>
      </c>
      <c r="AC1062" s="184"/>
      <c r="AD1062" s="184"/>
      <c r="AE1062" s="184" t="s">
        <v>127</v>
      </c>
      <c r="AF1062" s="184"/>
      <c r="AG1062" s="184"/>
    </row>
    <row r="1063" spans="1:33" ht="24" customHeight="1">
      <c r="A1063" s="182"/>
      <c r="B1063" s="175" t="s">
        <v>18</v>
      </c>
      <c r="C1063" s="177"/>
      <c r="D1063" s="173"/>
      <c r="E1063" s="180" t="s">
        <v>18</v>
      </c>
      <c r="F1063" s="177"/>
      <c r="G1063" s="173"/>
      <c r="H1063" s="175" t="s">
        <v>18</v>
      </c>
      <c r="I1063" s="177"/>
      <c r="J1063" s="173"/>
      <c r="K1063" s="175" t="s">
        <v>18</v>
      </c>
      <c r="L1063" s="177"/>
      <c r="M1063" s="173"/>
      <c r="N1063" s="175" t="s">
        <v>18</v>
      </c>
      <c r="O1063" s="177"/>
      <c r="P1063" s="182"/>
      <c r="Q1063" s="175" t="s">
        <v>18</v>
      </c>
      <c r="R1063" s="177"/>
      <c r="S1063" s="173"/>
      <c r="T1063" s="180" t="s">
        <v>18</v>
      </c>
      <c r="U1063" s="177"/>
      <c r="V1063" s="173"/>
      <c r="W1063" s="175" t="s">
        <v>18</v>
      </c>
      <c r="X1063" s="177"/>
      <c r="Y1063" s="173"/>
      <c r="Z1063" s="175" t="s">
        <v>18</v>
      </c>
      <c r="AA1063" s="177"/>
      <c r="AB1063" s="173"/>
      <c r="AC1063" s="175" t="s">
        <v>18</v>
      </c>
      <c r="AD1063" s="177"/>
      <c r="AE1063" s="173"/>
      <c r="AF1063" s="175" t="s">
        <v>18</v>
      </c>
      <c r="AG1063" s="177"/>
    </row>
    <row r="1064" spans="1:33" ht="24" customHeight="1" thickBot="1">
      <c r="A1064" s="183"/>
      <c r="B1064" s="176"/>
      <c r="C1064" s="178"/>
      <c r="D1064" s="174"/>
      <c r="E1064" s="181"/>
      <c r="F1064" s="178"/>
      <c r="G1064" s="174"/>
      <c r="H1064" s="176"/>
      <c r="I1064" s="178"/>
      <c r="J1064" s="174"/>
      <c r="K1064" s="176"/>
      <c r="L1064" s="178"/>
      <c r="M1064" s="174"/>
      <c r="N1064" s="176"/>
      <c r="O1064" s="178"/>
      <c r="P1064" s="183"/>
      <c r="Q1064" s="176"/>
      <c r="R1064" s="178"/>
      <c r="S1064" s="174"/>
      <c r="T1064" s="181"/>
      <c r="U1064" s="178"/>
      <c r="V1064" s="174"/>
      <c r="W1064" s="176"/>
      <c r="X1064" s="178"/>
      <c r="Y1064" s="174"/>
      <c r="Z1064" s="176"/>
      <c r="AA1064" s="178"/>
      <c r="AB1064" s="174"/>
      <c r="AC1064" s="176"/>
      <c r="AD1064" s="178"/>
      <c r="AE1064" s="174"/>
      <c r="AF1064" s="176"/>
      <c r="AG1064" s="178"/>
    </row>
    <row r="1065" spans="1:33" ht="24" customHeight="1">
      <c r="A1065" s="102"/>
      <c r="B1065" s="102"/>
      <c r="C1065" s="102"/>
      <c r="D1065" s="102"/>
      <c r="E1065" s="102"/>
      <c r="F1065" s="102"/>
      <c r="G1065" s="102"/>
      <c r="H1065" s="102"/>
      <c r="I1065" s="102"/>
      <c r="J1065" s="102"/>
      <c r="K1065" s="102"/>
      <c r="L1065" s="102"/>
      <c r="M1065" s="102"/>
      <c r="N1065" s="102"/>
      <c r="O1065" s="102"/>
      <c r="P1065" s="102"/>
      <c r="Q1065" s="102"/>
      <c r="R1065" s="102"/>
      <c r="S1065" s="102"/>
      <c r="T1065" s="102"/>
      <c r="U1065" s="102"/>
      <c r="V1065" s="102"/>
      <c r="W1065" s="102"/>
      <c r="X1065" s="102"/>
      <c r="Y1065" s="102"/>
      <c r="Z1065" s="102"/>
      <c r="AA1065" s="102"/>
      <c r="AB1065" s="102"/>
      <c r="AC1065" s="102"/>
      <c r="AD1065" s="102"/>
      <c r="AE1065" s="102"/>
      <c r="AF1065" s="102"/>
      <c r="AG1065" s="102"/>
    </row>
    <row r="1066" spans="1:33" ht="24" customHeight="1">
      <c r="A1066" s="102"/>
      <c r="B1066" s="102"/>
      <c r="C1066" s="102"/>
      <c r="D1066" s="102"/>
      <c r="E1066" s="102"/>
      <c r="F1066" s="102"/>
      <c r="G1066" s="102"/>
      <c r="H1066" s="102"/>
      <c r="I1066" s="102"/>
      <c r="J1066" s="102"/>
      <c r="K1066" s="179" t="s">
        <v>147</v>
      </c>
      <c r="L1066" s="179"/>
      <c r="M1066" s="179"/>
      <c r="N1066" s="179"/>
      <c r="O1066" s="179"/>
      <c r="P1066" s="179"/>
      <c r="Q1066" s="179"/>
      <c r="R1066" s="179"/>
      <c r="S1066" s="102"/>
      <c r="T1066" s="102"/>
      <c r="U1066" s="102"/>
      <c r="V1066" s="102"/>
      <c r="W1066" s="102"/>
      <c r="X1066" s="102"/>
      <c r="Y1066" s="102"/>
      <c r="Z1066" s="102"/>
      <c r="AA1066" s="102"/>
      <c r="AB1066" s="102"/>
      <c r="AC1066" s="102"/>
      <c r="AD1066" s="102"/>
      <c r="AE1066" s="102"/>
      <c r="AF1066" s="102"/>
      <c r="AG1066" s="102"/>
    </row>
    <row r="1067" spans="1:33" ht="24" customHeight="1">
      <c r="A1067" s="98"/>
      <c r="B1067" s="102"/>
      <c r="C1067" s="102"/>
      <c r="D1067" s="102"/>
      <c r="E1067" s="102"/>
      <c r="F1067" s="102"/>
      <c r="G1067" s="102"/>
      <c r="H1067" s="102"/>
      <c r="I1067" s="102"/>
      <c r="J1067" s="105" t="s">
        <v>143</v>
      </c>
      <c r="K1067" s="179"/>
      <c r="L1067" s="179"/>
      <c r="M1067" s="179"/>
      <c r="N1067" s="179"/>
      <c r="O1067" s="179"/>
      <c r="P1067" s="179"/>
      <c r="Q1067" s="179"/>
      <c r="R1067" s="179"/>
      <c r="S1067" s="102"/>
      <c r="T1067" s="102"/>
      <c r="U1067" s="102"/>
      <c r="V1067" s="102"/>
      <c r="W1067" s="102"/>
      <c r="X1067" s="102"/>
      <c r="Y1067" s="102"/>
      <c r="Z1067" s="102"/>
      <c r="AA1067" s="102"/>
      <c r="AB1067" s="102"/>
      <c r="AC1067" s="102"/>
      <c r="AD1067" s="102"/>
      <c r="AE1067" s="102"/>
      <c r="AF1067" s="102"/>
      <c r="AG1067" s="102"/>
    </row>
    <row r="1068" spans="1:33" ht="24" customHeight="1">
      <c r="A1068" s="103"/>
      <c r="B1068" s="103"/>
      <c r="C1068" s="103"/>
      <c r="D1068" s="103"/>
      <c r="E1068" s="103"/>
      <c r="F1068" s="103"/>
      <c r="G1068" s="103"/>
      <c r="H1068" s="103"/>
      <c r="I1068" s="103"/>
      <c r="J1068" s="103"/>
      <c r="K1068" s="103"/>
      <c r="L1068" s="103"/>
      <c r="M1068" s="103"/>
      <c r="N1068" s="103"/>
      <c r="O1068" s="103"/>
      <c r="P1068" s="103"/>
      <c r="Q1068" s="103"/>
      <c r="R1068" s="103"/>
      <c r="S1068" s="103"/>
      <c r="T1068" s="103"/>
      <c r="U1068" s="103"/>
      <c r="V1068" s="103"/>
      <c r="W1068" s="103"/>
      <c r="X1068" s="103"/>
      <c r="Y1068" s="103"/>
      <c r="Z1068" s="103"/>
      <c r="AA1068" s="103"/>
      <c r="AB1068" s="103"/>
      <c r="AC1068" s="103"/>
      <c r="AD1068" s="103"/>
      <c r="AE1068" s="103"/>
      <c r="AF1068" s="103"/>
      <c r="AG1068" s="103"/>
    </row>
    <row r="1069" spans="1:33" ht="24" customHeight="1">
      <c r="A1069" s="102"/>
      <c r="B1069" s="102"/>
      <c r="C1069" s="102"/>
      <c r="D1069" s="102"/>
      <c r="E1069" s="102"/>
      <c r="F1069" s="102"/>
      <c r="G1069" s="102"/>
      <c r="H1069" s="102"/>
      <c r="I1069" s="102"/>
      <c r="J1069" s="102"/>
      <c r="K1069" s="102"/>
      <c r="L1069" s="102"/>
      <c r="M1069" s="102"/>
      <c r="N1069" s="102"/>
      <c r="O1069" s="102"/>
      <c r="P1069" s="102"/>
      <c r="Q1069" s="102"/>
      <c r="R1069" s="102"/>
      <c r="S1069" s="102"/>
      <c r="T1069" s="102"/>
      <c r="U1069" s="102"/>
      <c r="V1069" s="102"/>
      <c r="W1069" s="102"/>
      <c r="X1069" s="102"/>
      <c r="Y1069" s="102"/>
      <c r="Z1069" s="102"/>
      <c r="AA1069" s="102"/>
      <c r="AB1069" s="102"/>
      <c r="AC1069" s="102"/>
      <c r="AD1069" s="102"/>
      <c r="AE1069" s="102"/>
      <c r="AF1069" s="102"/>
      <c r="AG1069" s="104">
        <f>AG1057+1</f>
        <v>90</v>
      </c>
    </row>
    <row r="1070" spans="1:33" ht="24" customHeight="1" thickBot="1">
      <c r="A1070" s="100" t="s">
        <v>141</v>
      </c>
      <c r="B1070" s="100"/>
      <c r="C1070" s="100"/>
      <c r="D1070" s="100"/>
      <c r="E1070" s="100"/>
      <c r="F1070" s="101" t="s">
        <v>142</v>
      </c>
      <c r="G1070" s="100"/>
      <c r="H1070" s="100"/>
      <c r="I1070" s="100"/>
      <c r="J1070" s="100"/>
      <c r="K1070" s="100"/>
      <c r="L1070" s="100"/>
      <c r="M1070" s="100"/>
      <c r="N1070" s="100" t="s">
        <v>16</v>
      </c>
      <c r="O1070" s="100"/>
      <c r="P1070" s="100"/>
      <c r="Q1070" s="100"/>
      <c r="R1070" s="100"/>
      <c r="S1070" s="100"/>
      <c r="T1070" s="100"/>
      <c r="U1070" s="100"/>
      <c r="V1070" s="100"/>
      <c r="W1070" s="100"/>
      <c r="X1070" s="100"/>
      <c r="Y1070" s="100"/>
      <c r="Z1070" s="100"/>
      <c r="AA1070" s="100"/>
      <c r="AB1070" s="100"/>
      <c r="AC1070" s="100"/>
      <c r="AD1070" s="100"/>
      <c r="AE1070" s="100" t="s">
        <v>16</v>
      </c>
      <c r="AF1070" s="100"/>
      <c r="AG1070" s="100"/>
    </row>
    <row r="1071" spans="5:33" ht="24" customHeight="1">
      <c r="E1071" s="186">
        <f>Pelit!A104</f>
      </c>
      <c r="F1071" s="186"/>
      <c r="G1071" s="186"/>
      <c r="H1071" s="186"/>
      <c r="I1071" s="186"/>
      <c r="J1071" s="186"/>
      <c r="K1071" s="186"/>
      <c r="L1071" s="186"/>
      <c r="N1071" s="187"/>
      <c r="O1071" s="188"/>
      <c r="P1071" s="188"/>
      <c r="Q1071" s="189"/>
      <c r="V1071" s="186">
        <f>Pelit!F104</f>
      </c>
      <c r="W1071" s="186"/>
      <c r="X1071" s="186"/>
      <c r="Y1071" s="186"/>
      <c r="Z1071" s="186"/>
      <c r="AA1071" s="186"/>
      <c r="AB1071" s="186"/>
      <c r="AC1071" s="186"/>
      <c r="AE1071" s="187"/>
      <c r="AF1071" s="188"/>
      <c r="AG1071" s="189"/>
    </row>
    <row r="1072" spans="1:33" ht="24" customHeight="1" thickBot="1">
      <c r="A1072" s="185" t="s">
        <v>145</v>
      </c>
      <c r="B1072" s="185"/>
      <c r="C1072" s="185"/>
      <c r="D1072" s="185"/>
      <c r="E1072" s="186"/>
      <c r="F1072" s="186"/>
      <c r="G1072" s="186"/>
      <c r="H1072" s="186"/>
      <c r="I1072" s="186"/>
      <c r="J1072" s="186"/>
      <c r="K1072" s="186"/>
      <c r="L1072" s="186"/>
      <c r="N1072" s="190"/>
      <c r="O1072" s="191"/>
      <c r="P1072" s="191"/>
      <c r="Q1072" s="192"/>
      <c r="R1072" s="185" t="s">
        <v>146</v>
      </c>
      <c r="S1072" s="185"/>
      <c r="T1072" s="185"/>
      <c r="U1072" s="185"/>
      <c r="V1072" s="186"/>
      <c r="W1072" s="186"/>
      <c r="X1072" s="186"/>
      <c r="Y1072" s="186"/>
      <c r="Z1072" s="186"/>
      <c r="AA1072" s="186"/>
      <c r="AB1072" s="186"/>
      <c r="AC1072" s="186"/>
      <c r="AD1072" s="98"/>
      <c r="AE1072" s="190"/>
      <c r="AF1072" s="191"/>
      <c r="AG1072" s="192"/>
    </row>
    <row r="1073" ht="24" customHeight="1" thickBot="1"/>
    <row r="1074" spans="1:33" ht="24" customHeight="1" thickBot="1">
      <c r="A1074" s="184" t="s">
        <v>117</v>
      </c>
      <c r="B1074" s="184"/>
      <c r="C1074" s="184"/>
      <c r="D1074" s="184" t="s">
        <v>118</v>
      </c>
      <c r="E1074" s="184"/>
      <c r="F1074" s="184"/>
      <c r="G1074" s="184" t="s">
        <v>119</v>
      </c>
      <c r="H1074" s="184"/>
      <c r="I1074" s="184"/>
      <c r="J1074" s="184" t="s">
        <v>120</v>
      </c>
      <c r="K1074" s="184"/>
      <c r="L1074" s="184"/>
      <c r="M1074" s="184" t="s">
        <v>121</v>
      </c>
      <c r="N1074" s="184"/>
      <c r="O1074" s="184"/>
      <c r="P1074" s="184" t="s">
        <v>122</v>
      </c>
      <c r="Q1074" s="184"/>
      <c r="R1074" s="184"/>
      <c r="S1074" s="184" t="s">
        <v>123</v>
      </c>
      <c r="T1074" s="184"/>
      <c r="U1074" s="184"/>
      <c r="V1074" s="184" t="s">
        <v>124</v>
      </c>
      <c r="W1074" s="184"/>
      <c r="X1074" s="184"/>
      <c r="Y1074" s="184" t="s">
        <v>125</v>
      </c>
      <c r="Z1074" s="184"/>
      <c r="AA1074" s="184"/>
      <c r="AB1074" s="184" t="s">
        <v>126</v>
      </c>
      <c r="AC1074" s="184"/>
      <c r="AD1074" s="184"/>
      <c r="AE1074" s="184" t="s">
        <v>127</v>
      </c>
      <c r="AF1074" s="184"/>
      <c r="AG1074" s="184"/>
    </row>
    <row r="1075" spans="1:33" ht="24" customHeight="1">
      <c r="A1075" s="182"/>
      <c r="B1075" s="175" t="s">
        <v>18</v>
      </c>
      <c r="C1075" s="177"/>
      <c r="D1075" s="173"/>
      <c r="E1075" s="180" t="s">
        <v>18</v>
      </c>
      <c r="F1075" s="177"/>
      <c r="G1075" s="173"/>
      <c r="H1075" s="175" t="s">
        <v>18</v>
      </c>
      <c r="I1075" s="177"/>
      <c r="J1075" s="173"/>
      <c r="K1075" s="175" t="s">
        <v>18</v>
      </c>
      <c r="L1075" s="177"/>
      <c r="M1075" s="173"/>
      <c r="N1075" s="175" t="s">
        <v>18</v>
      </c>
      <c r="O1075" s="177"/>
      <c r="P1075" s="182"/>
      <c r="Q1075" s="175" t="s">
        <v>18</v>
      </c>
      <c r="R1075" s="177"/>
      <c r="S1075" s="173"/>
      <c r="T1075" s="180" t="s">
        <v>18</v>
      </c>
      <c r="U1075" s="177"/>
      <c r="V1075" s="173"/>
      <c r="W1075" s="175" t="s">
        <v>18</v>
      </c>
      <c r="X1075" s="177"/>
      <c r="Y1075" s="173"/>
      <c r="Z1075" s="175" t="s">
        <v>18</v>
      </c>
      <c r="AA1075" s="177"/>
      <c r="AB1075" s="173"/>
      <c r="AC1075" s="175" t="s">
        <v>18</v>
      </c>
      <c r="AD1075" s="177"/>
      <c r="AE1075" s="173"/>
      <c r="AF1075" s="175" t="s">
        <v>18</v>
      </c>
      <c r="AG1075" s="177"/>
    </row>
    <row r="1076" spans="1:33" ht="24" customHeight="1" thickBot="1">
      <c r="A1076" s="183"/>
      <c r="B1076" s="176"/>
      <c r="C1076" s="178"/>
      <c r="D1076" s="174"/>
      <c r="E1076" s="181"/>
      <c r="F1076" s="178"/>
      <c r="G1076" s="174"/>
      <c r="H1076" s="176"/>
      <c r="I1076" s="178"/>
      <c r="J1076" s="174"/>
      <c r="K1076" s="176"/>
      <c r="L1076" s="178"/>
      <c r="M1076" s="174"/>
      <c r="N1076" s="176"/>
      <c r="O1076" s="178"/>
      <c r="P1076" s="183"/>
      <c r="Q1076" s="176"/>
      <c r="R1076" s="178"/>
      <c r="S1076" s="174"/>
      <c r="T1076" s="181"/>
      <c r="U1076" s="178"/>
      <c r="V1076" s="174"/>
      <c r="W1076" s="176"/>
      <c r="X1076" s="178"/>
      <c r="Y1076" s="174"/>
      <c r="Z1076" s="176"/>
      <c r="AA1076" s="178"/>
      <c r="AB1076" s="174"/>
      <c r="AC1076" s="176"/>
      <c r="AD1076" s="178"/>
      <c r="AE1076" s="174"/>
      <c r="AF1076" s="176"/>
      <c r="AG1076" s="178"/>
    </row>
    <row r="1077" ht="24" customHeight="1"/>
    <row r="1078" spans="11:18" ht="24" customHeight="1">
      <c r="K1078" s="179" t="s">
        <v>147</v>
      </c>
      <c r="L1078" s="179"/>
      <c r="M1078" s="179"/>
      <c r="N1078" s="179"/>
      <c r="O1078" s="179"/>
      <c r="P1078" s="179"/>
      <c r="Q1078" s="179"/>
      <c r="R1078" s="179"/>
    </row>
    <row r="1079" spans="1:33" ht="24" customHeight="1">
      <c r="A1079" s="98"/>
      <c r="B1079" s="98"/>
      <c r="C1079" s="98"/>
      <c r="D1079" s="98"/>
      <c r="E1079" s="98"/>
      <c r="F1079" s="98"/>
      <c r="G1079" s="98"/>
      <c r="H1079" s="98"/>
      <c r="I1079" s="98"/>
      <c r="J1079" s="105" t="s">
        <v>143</v>
      </c>
      <c r="K1079" s="179"/>
      <c r="L1079" s="179"/>
      <c r="M1079" s="179"/>
      <c r="N1079" s="179"/>
      <c r="O1079" s="179"/>
      <c r="P1079" s="179"/>
      <c r="Q1079" s="179"/>
      <c r="R1079" s="179"/>
      <c r="S1079" s="98"/>
      <c r="T1079" s="98"/>
      <c r="U1079" s="98"/>
      <c r="V1079" s="98"/>
      <c r="W1079" s="98"/>
      <c r="X1079" s="98"/>
      <c r="Y1079" s="98"/>
      <c r="Z1079" s="98"/>
      <c r="AA1079" s="98"/>
      <c r="AB1079" s="98"/>
      <c r="AC1079" s="98"/>
      <c r="AD1079" s="98"/>
      <c r="AE1079" s="98"/>
      <c r="AF1079" s="98"/>
      <c r="AG1079" s="98"/>
    </row>
    <row r="1080" ht="24" customHeight="1">
      <c r="A1080" s="98"/>
    </row>
    <row r="1081" ht="24" customHeight="1">
      <c r="AG1081" s="104">
        <f>AG1069+1</f>
        <v>91</v>
      </c>
    </row>
    <row r="1082" spans="1:33" ht="24" customHeight="1" thickBot="1">
      <c r="A1082" s="100" t="s">
        <v>141</v>
      </c>
      <c r="B1082" s="100"/>
      <c r="C1082" s="100"/>
      <c r="D1082" s="100"/>
      <c r="E1082" s="100"/>
      <c r="F1082" s="101" t="s">
        <v>142</v>
      </c>
      <c r="G1082" s="100"/>
      <c r="H1082" s="100"/>
      <c r="I1082" s="100"/>
      <c r="J1082" s="100"/>
      <c r="K1082" s="100"/>
      <c r="L1082" s="100"/>
      <c r="M1082" s="100"/>
      <c r="N1082" s="100" t="s">
        <v>16</v>
      </c>
      <c r="O1082" s="100"/>
      <c r="P1082" s="100"/>
      <c r="Q1082" s="100"/>
      <c r="R1082" s="100"/>
      <c r="S1082" s="100"/>
      <c r="T1082" s="100"/>
      <c r="U1082" s="100"/>
      <c r="V1082" s="100"/>
      <c r="W1082" s="100"/>
      <c r="X1082" s="100"/>
      <c r="Y1082" s="100"/>
      <c r="Z1082" s="100"/>
      <c r="AA1082" s="100"/>
      <c r="AB1082" s="100"/>
      <c r="AC1082" s="100"/>
      <c r="AD1082" s="100"/>
      <c r="AE1082" s="100" t="s">
        <v>16</v>
      </c>
      <c r="AF1082" s="100"/>
      <c r="AG1082" s="100"/>
    </row>
    <row r="1083" spans="5:33" ht="24" customHeight="1">
      <c r="E1083" s="186">
        <f>Pelit!A105</f>
      </c>
      <c r="F1083" s="186"/>
      <c r="G1083" s="186"/>
      <c r="H1083" s="186"/>
      <c r="I1083" s="186"/>
      <c r="J1083" s="186"/>
      <c r="K1083" s="186"/>
      <c r="L1083" s="186"/>
      <c r="N1083" s="187"/>
      <c r="O1083" s="188"/>
      <c r="P1083" s="188"/>
      <c r="Q1083" s="189"/>
      <c r="V1083" s="186">
        <f>Pelit!F105</f>
      </c>
      <c r="W1083" s="186"/>
      <c r="X1083" s="186"/>
      <c r="Y1083" s="186"/>
      <c r="Z1083" s="186"/>
      <c r="AA1083" s="186"/>
      <c r="AB1083" s="186"/>
      <c r="AC1083" s="186"/>
      <c r="AE1083" s="187"/>
      <c r="AF1083" s="188"/>
      <c r="AG1083" s="189"/>
    </row>
    <row r="1084" spans="1:33" ht="24" customHeight="1" thickBot="1">
      <c r="A1084" s="185" t="s">
        <v>145</v>
      </c>
      <c r="B1084" s="185"/>
      <c r="C1084" s="185"/>
      <c r="D1084" s="185"/>
      <c r="E1084" s="186"/>
      <c r="F1084" s="186"/>
      <c r="G1084" s="186"/>
      <c r="H1084" s="186"/>
      <c r="I1084" s="186"/>
      <c r="J1084" s="186"/>
      <c r="K1084" s="186"/>
      <c r="L1084" s="186"/>
      <c r="N1084" s="190"/>
      <c r="O1084" s="191"/>
      <c r="P1084" s="191"/>
      <c r="Q1084" s="192"/>
      <c r="R1084" s="185" t="s">
        <v>146</v>
      </c>
      <c r="S1084" s="185"/>
      <c r="T1084" s="185"/>
      <c r="U1084" s="185"/>
      <c r="V1084" s="186"/>
      <c r="W1084" s="186"/>
      <c r="X1084" s="186"/>
      <c r="Y1084" s="186"/>
      <c r="Z1084" s="186"/>
      <c r="AA1084" s="186"/>
      <c r="AB1084" s="186"/>
      <c r="AC1084" s="186"/>
      <c r="AD1084" s="98"/>
      <c r="AE1084" s="190"/>
      <c r="AF1084" s="191"/>
      <c r="AG1084" s="192"/>
    </row>
    <row r="1085" ht="24" customHeight="1" thickBot="1"/>
    <row r="1086" spans="1:33" ht="24" customHeight="1" thickBot="1">
      <c r="A1086" s="184" t="s">
        <v>117</v>
      </c>
      <c r="B1086" s="184"/>
      <c r="C1086" s="184"/>
      <c r="D1086" s="184" t="s">
        <v>118</v>
      </c>
      <c r="E1086" s="184"/>
      <c r="F1086" s="184"/>
      <c r="G1086" s="184" t="s">
        <v>119</v>
      </c>
      <c r="H1086" s="184"/>
      <c r="I1086" s="184"/>
      <c r="J1086" s="184" t="s">
        <v>120</v>
      </c>
      <c r="K1086" s="184"/>
      <c r="L1086" s="184"/>
      <c r="M1086" s="184" t="s">
        <v>121</v>
      </c>
      <c r="N1086" s="184"/>
      <c r="O1086" s="184"/>
      <c r="P1086" s="184" t="s">
        <v>122</v>
      </c>
      <c r="Q1086" s="184"/>
      <c r="R1086" s="184"/>
      <c r="S1086" s="184" t="s">
        <v>123</v>
      </c>
      <c r="T1086" s="184"/>
      <c r="U1086" s="184"/>
      <c r="V1086" s="184" t="s">
        <v>124</v>
      </c>
      <c r="W1086" s="184"/>
      <c r="X1086" s="184"/>
      <c r="Y1086" s="184" t="s">
        <v>125</v>
      </c>
      <c r="Z1086" s="184"/>
      <c r="AA1086" s="184"/>
      <c r="AB1086" s="184" t="s">
        <v>126</v>
      </c>
      <c r="AC1086" s="184"/>
      <c r="AD1086" s="184"/>
      <c r="AE1086" s="184" t="s">
        <v>127</v>
      </c>
      <c r="AF1086" s="184"/>
      <c r="AG1086" s="184"/>
    </row>
    <row r="1087" spans="1:33" ht="24" customHeight="1">
      <c r="A1087" s="182"/>
      <c r="B1087" s="175" t="s">
        <v>18</v>
      </c>
      <c r="C1087" s="177"/>
      <c r="D1087" s="173"/>
      <c r="E1087" s="180" t="s">
        <v>18</v>
      </c>
      <c r="F1087" s="177"/>
      <c r="G1087" s="173"/>
      <c r="H1087" s="175" t="s">
        <v>18</v>
      </c>
      <c r="I1087" s="177"/>
      <c r="J1087" s="173"/>
      <c r="K1087" s="175" t="s">
        <v>18</v>
      </c>
      <c r="L1087" s="177"/>
      <c r="M1087" s="173"/>
      <c r="N1087" s="175" t="s">
        <v>18</v>
      </c>
      <c r="O1087" s="177"/>
      <c r="P1087" s="182"/>
      <c r="Q1087" s="175" t="s">
        <v>18</v>
      </c>
      <c r="R1087" s="177"/>
      <c r="S1087" s="173"/>
      <c r="T1087" s="180" t="s">
        <v>18</v>
      </c>
      <c r="U1087" s="177"/>
      <c r="V1087" s="173"/>
      <c r="W1087" s="175" t="s">
        <v>18</v>
      </c>
      <c r="X1087" s="177"/>
      <c r="Y1087" s="173"/>
      <c r="Z1087" s="175" t="s">
        <v>18</v>
      </c>
      <c r="AA1087" s="177"/>
      <c r="AB1087" s="173"/>
      <c r="AC1087" s="175" t="s">
        <v>18</v>
      </c>
      <c r="AD1087" s="177"/>
      <c r="AE1087" s="173"/>
      <c r="AF1087" s="175" t="s">
        <v>18</v>
      </c>
      <c r="AG1087" s="177"/>
    </row>
    <row r="1088" spans="1:33" ht="24" customHeight="1" thickBot="1">
      <c r="A1088" s="183"/>
      <c r="B1088" s="176"/>
      <c r="C1088" s="178"/>
      <c r="D1088" s="174"/>
      <c r="E1088" s="181"/>
      <c r="F1088" s="178"/>
      <c r="G1088" s="174"/>
      <c r="H1088" s="176"/>
      <c r="I1088" s="178"/>
      <c r="J1088" s="174"/>
      <c r="K1088" s="176"/>
      <c r="L1088" s="178"/>
      <c r="M1088" s="174"/>
      <c r="N1088" s="176"/>
      <c r="O1088" s="178"/>
      <c r="P1088" s="183"/>
      <c r="Q1088" s="176"/>
      <c r="R1088" s="178"/>
      <c r="S1088" s="174"/>
      <c r="T1088" s="181"/>
      <c r="U1088" s="178"/>
      <c r="V1088" s="174"/>
      <c r="W1088" s="176"/>
      <c r="X1088" s="178"/>
      <c r="Y1088" s="174"/>
      <c r="Z1088" s="176"/>
      <c r="AA1088" s="178"/>
      <c r="AB1088" s="174"/>
      <c r="AC1088" s="176"/>
      <c r="AD1088" s="178"/>
      <c r="AE1088" s="174"/>
      <c r="AF1088" s="176"/>
      <c r="AG1088" s="178"/>
    </row>
    <row r="1089" spans="1:33" ht="24" customHeight="1">
      <c r="A1089" s="102"/>
      <c r="B1089" s="102"/>
      <c r="C1089" s="102"/>
      <c r="D1089" s="102"/>
      <c r="E1089" s="102"/>
      <c r="F1089" s="102"/>
      <c r="G1089" s="102"/>
      <c r="H1089" s="102"/>
      <c r="I1089" s="102"/>
      <c r="J1089" s="102"/>
      <c r="K1089" s="102"/>
      <c r="L1089" s="102"/>
      <c r="M1089" s="102"/>
      <c r="N1089" s="102"/>
      <c r="O1089" s="102"/>
      <c r="P1089" s="102"/>
      <c r="Q1089" s="102"/>
      <c r="R1089" s="102"/>
      <c r="S1089" s="102"/>
      <c r="T1089" s="102"/>
      <c r="U1089" s="102"/>
      <c r="V1089" s="102"/>
      <c r="W1089" s="102"/>
      <c r="X1089" s="102"/>
      <c r="Y1089" s="102"/>
      <c r="Z1089" s="102"/>
      <c r="AA1089" s="102"/>
      <c r="AB1089" s="102"/>
      <c r="AC1089" s="102"/>
      <c r="AD1089" s="102"/>
      <c r="AE1089" s="102"/>
      <c r="AF1089" s="102"/>
      <c r="AG1089" s="102"/>
    </row>
    <row r="1090" spans="1:33" ht="24" customHeight="1">
      <c r="A1090" s="102"/>
      <c r="B1090" s="102"/>
      <c r="C1090" s="102"/>
      <c r="D1090" s="102"/>
      <c r="E1090" s="102"/>
      <c r="F1090" s="102"/>
      <c r="G1090" s="102"/>
      <c r="H1090" s="102"/>
      <c r="I1090" s="102"/>
      <c r="J1090" s="102"/>
      <c r="K1090" s="179" t="s">
        <v>147</v>
      </c>
      <c r="L1090" s="179"/>
      <c r="M1090" s="179"/>
      <c r="N1090" s="179"/>
      <c r="O1090" s="179"/>
      <c r="P1090" s="179"/>
      <c r="Q1090" s="179"/>
      <c r="R1090" s="179"/>
      <c r="S1090" s="102"/>
      <c r="T1090" s="102"/>
      <c r="U1090" s="102"/>
      <c r="V1090" s="102"/>
      <c r="W1090" s="102"/>
      <c r="X1090" s="102"/>
      <c r="Y1090" s="102"/>
      <c r="Z1090" s="102"/>
      <c r="AA1090" s="102"/>
      <c r="AB1090" s="102"/>
      <c r="AC1090" s="102"/>
      <c r="AD1090" s="102"/>
      <c r="AE1090" s="102"/>
      <c r="AF1090" s="102"/>
      <c r="AG1090" s="102"/>
    </row>
    <row r="1091" spans="1:33" ht="24" customHeight="1">
      <c r="A1091" s="98"/>
      <c r="B1091" s="102"/>
      <c r="C1091" s="102"/>
      <c r="D1091" s="102"/>
      <c r="E1091" s="102"/>
      <c r="F1091" s="102"/>
      <c r="G1091" s="102"/>
      <c r="H1091" s="102"/>
      <c r="I1091" s="102"/>
      <c r="J1091" s="105" t="s">
        <v>143</v>
      </c>
      <c r="K1091" s="179"/>
      <c r="L1091" s="179"/>
      <c r="M1091" s="179"/>
      <c r="N1091" s="179"/>
      <c r="O1091" s="179"/>
      <c r="P1091" s="179"/>
      <c r="Q1091" s="179"/>
      <c r="R1091" s="179"/>
      <c r="S1091" s="102"/>
      <c r="T1091" s="102"/>
      <c r="U1091" s="102"/>
      <c r="V1091" s="102"/>
      <c r="W1091" s="102"/>
      <c r="X1091" s="102"/>
      <c r="Y1091" s="102"/>
      <c r="Z1091" s="102"/>
      <c r="AA1091" s="102"/>
      <c r="AB1091" s="102"/>
      <c r="AC1091" s="102"/>
      <c r="AD1091" s="102"/>
      <c r="AE1091" s="102"/>
      <c r="AF1091" s="102"/>
      <c r="AG1091" s="102"/>
    </row>
    <row r="1092" spans="1:33" ht="24" customHeight="1">
      <c r="A1092" s="103"/>
      <c r="B1092" s="103"/>
      <c r="C1092" s="103"/>
      <c r="D1092" s="103"/>
      <c r="E1092" s="103"/>
      <c r="F1092" s="103"/>
      <c r="G1092" s="103"/>
      <c r="H1092" s="103"/>
      <c r="I1092" s="103"/>
      <c r="J1092" s="103"/>
      <c r="K1092" s="103"/>
      <c r="L1092" s="103"/>
      <c r="M1092" s="103"/>
      <c r="N1092" s="103"/>
      <c r="O1092" s="103"/>
      <c r="P1092" s="103"/>
      <c r="Q1092" s="103"/>
      <c r="R1092" s="103"/>
      <c r="S1092" s="103"/>
      <c r="T1092" s="103"/>
      <c r="U1092" s="103"/>
      <c r="V1092" s="103"/>
      <c r="W1092" s="103"/>
      <c r="X1092" s="103"/>
      <c r="Y1092" s="103"/>
      <c r="Z1092" s="103"/>
      <c r="AA1092" s="103"/>
      <c r="AB1092" s="103"/>
      <c r="AC1092" s="103"/>
      <c r="AD1092" s="103"/>
      <c r="AE1092" s="103"/>
      <c r="AF1092" s="103"/>
      <c r="AG1092" s="103"/>
    </row>
    <row r="1093" spans="1:33" ht="24" customHeight="1">
      <c r="A1093" s="102"/>
      <c r="B1093" s="102"/>
      <c r="C1093" s="102"/>
      <c r="D1093" s="102"/>
      <c r="E1093" s="102"/>
      <c r="F1093" s="102"/>
      <c r="G1093" s="102"/>
      <c r="H1093" s="102"/>
      <c r="I1093" s="102"/>
      <c r="J1093" s="102"/>
      <c r="K1093" s="102"/>
      <c r="L1093" s="102"/>
      <c r="M1093" s="102"/>
      <c r="N1093" s="102"/>
      <c r="O1093" s="102"/>
      <c r="P1093" s="102"/>
      <c r="Q1093" s="102"/>
      <c r="R1093" s="102"/>
      <c r="S1093" s="102"/>
      <c r="T1093" s="102"/>
      <c r="U1093" s="102"/>
      <c r="V1093" s="102"/>
      <c r="W1093" s="102"/>
      <c r="X1093" s="102"/>
      <c r="Y1093" s="102"/>
      <c r="Z1093" s="102"/>
      <c r="AA1093" s="102"/>
      <c r="AB1093" s="102"/>
      <c r="AC1093" s="102"/>
      <c r="AD1093" s="102"/>
      <c r="AE1093" s="102"/>
      <c r="AF1093" s="102"/>
      <c r="AG1093" s="104">
        <f>AG1081+1</f>
        <v>92</v>
      </c>
    </row>
    <row r="1094" spans="1:33" ht="24" customHeight="1" thickBot="1">
      <c r="A1094" s="100" t="s">
        <v>141</v>
      </c>
      <c r="B1094" s="100"/>
      <c r="C1094" s="100"/>
      <c r="D1094" s="100"/>
      <c r="E1094" s="100"/>
      <c r="F1094" s="101" t="s">
        <v>142</v>
      </c>
      <c r="G1094" s="100"/>
      <c r="H1094" s="100"/>
      <c r="I1094" s="100"/>
      <c r="J1094" s="100"/>
      <c r="K1094" s="100"/>
      <c r="L1094" s="100"/>
      <c r="M1094" s="100"/>
      <c r="N1094" s="100" t="s">
        <v>16</v>
      </c>
      <c r="O1094" s="100"/>
      <c r="P1094" s="100"/>
      <c r="Q1094" s="100"/>
      <c r="R1094" s="100"/>
      <c r="S1094" s="100"/>
      <c r="T1094" s="100"/>
      <c r="U1094" s="100"/>
      <c r="V1094" s="100"/>
      <c r="W1094" s="100"/>
      <c r="X1094" s="100"/>
      <c r="Y1094" s="100"/>
      <c r="Z1094" s="100"/>
      <c r="AA1094" s="100"/>
      <c r="AB1094" s="100"/>
      <c r="AC1094" s="100"/>
      <c r="AD1094" s="100"/>
      <c r="AE1094" s="100" t="s">
        <v>16</v>
      </c>
      <c r="AF1094" s="100"/>
      <c r="AG1094" s="100"/>
    </row>
    <row r="1095" spans="5:33" ht="24" customHeight="1">
      <c r="E1095" s="186">
        <f>Pelit!A106</f>
      </c>
      <c r="F1095" s="186"/>
      <c r="G1095" s="186"/>
      <c r="H1095" s="186"/>
      <c r="I1095" s="186"/>
      <c r="J1095" s="186"/>
      <c r="K1095" s="186"/>
      <c r="L1095" s="186"/>
      <c r="N1095" s="187"/>
      <c r="O1095" s="188"/>
      <c r="P1095" s="188"/>
      <c r="Q1095" s="189"/>
      <c r="V1095" s="186">
        <f>Pelit!F106</f>
      </c>
      <c r="W1095" s="186"/>
      <c r="X1095" s="186"/>
      <c r="Y1095" s="186"/>
      <c r="Z1095" s="186"/>
      <c r="AA1095" s="186"/>
      <c r="AB1095" s="186"/>
      <c r="AC1095" s="186"/>
      <c r="AE1095" s="187"/>
      <c r="AF1095" s="188"/>
      <c r="AG1095" s="189"/>
    </row>
    <row r="1096" spans="1:33" ht="24" customHeight="1" thickBot="1">
      <c r="A1096" s="185" t="s">
        <v>145</v>
      </c>
      <c r="B1096" s="185"/>
      <c r="C1096" s="185"/>
      <c r="D1096" s="185"/>
      <c r="E1096" s="186"/>
      <c r="F1096" s="186"/>
      <c r="G1096" s="186"/>
      <c r="H1096" s="186"/>
      <c r="I1096" s="186"/>
      <c r="J1096" s="186"/>
      <c r="K1096" s="186"/>
      <c r="L1096" s="186"/>
      <c r="N1096" s="190"/>
      <c r="O1096" s="191"/>
      <c r="P1096" s="191"/>
      <c r="Q1096" s="192"/>
      <c r="R1096" s="185" t="s">
        <v>146</v>
      </c>
      <c r="S1096" s="185"/>
      <c r="T1096" s="185"/>
      <c r="U1096" s="185"/>
      <c r="V1096" s="186"/>
      <c r="W1096" s="186"/>
      <c r="X1096" s="186"/>
      <c r="Y1096" s="186"/>
      <c r="Z1096" s="186"/>
      <c r="AA1096" s="186"/>
      <c r="AB1096" s="186"/>
      <c r="AC1096" s="186"/>
      <c r="AD1096" s="98"/>
      <c r="AE1096" s="190"/>
      <c r="AF1096" s="191"/>
      <c r="AG1096" s="192"/>
    </row>
    <row r="1097" ht="24" customHeight="1" thickBot="1"/>
    <row r="1098" spans="1:33" ht="24" customHeight="1" thickBot="1">
      <c r="A1098" s="184" t="s">
        <v>117</v>
      </c>
      <c r="B1098" s="184"/>
      <c r="C1098" s="184"/>
      <c r="D1098" s="184" t="s">
        <v>118</v>
      </c>
      <c r="E1098" s="184"/>
      <c r="F1098" s="184"/>
      <c r="G1098" s="184" t="s">
        <v>119</v>
      </c>
      <c r="H1098" s="184"/>
      <c r="I1098" s="184"/>
      <c r="J1098" s="184" t="s">
        <v>120</v>
      </c>
      <c r="K1098" s="184"/>
      <c r="L1098" s="184"/>
      <c r="M1098" s="184" t="s">
        <v>121</v>
      </c>
      <c r="N1098" s="184"/>
      <c r="O1098" s="184"/>
      <c r="P1098" s="184" t="s">
        <v>122</v>
      </c>
      <c r="Q1098" s="184"/>
      <c r="R1098" s="184"/>
      <c r="S1098" s="184" t="s">
        <v>123</v>
      </c>
      <c r="T1098" s="184"/>
      <c r="U1098" s="184"/>
      <c r="V1098" s="184" t="s">
        <v>124</v>
      </c>
      <c r="W1098" s="184"/>
      <c r="X1098" s="184"/>
      <c r="Y1098" s="184" t="s">
        <v>125</v>
      </c>
      <c r="Z1098" s="184"/>
      <c r="AA1098" s="184"/>
      <c r="AB1098" s="184" t="s">
        <v>126</v>
      </c>
      <c r="AC1098" s="184"/>
      <c r="AD1098" s="184"/>
      <c r="AE1098" s="184" t="s">
        <v>127</v>
      </c>
      <c r="AF1098" s="184"/>
      <c r="AG1098" s="184"/>
    </row>
    <row r="1099" spans="1:33" ht="24" customHeight="1">
      <c r="A1099" s="182"/>
      <c r="B1099" s="175" t="s">
        <v>18</v>
      </c>
      <c r="C1099" s="177"/>
      <c r="D1099" s="173"/>
      <c r="E1099" s="180" t="s">
        <v>18</v>
      </c>
      <c r="F1099" s="177"/>
      <c r="G1099" s="173"/>
      <c r="H1099" s="175" t="s">
        <v>18</v>
      </c>
      <c r="I1099" s="177"/>
      <c r="J1099" s="173"/>
      <c r="K1099" s="175" t="s">
        <v>18</v>
      </c>
      <c r="L1099" s="177"/>
      <c r="M1099" s="173"/>
      <c r="N1099" s="175" t="s">
        <v>18</v>
      </c>
      <c r="O1099" s="177"/>
      <c r="P1099" s="182"/>
      <c r="Q1099" s="175" t="s">
        <v>18</v>
      </c>
      <c r="R1099" s="177"/>
      <c r="S1099" s="173"/>
      <c r="T1099" s="180" t="s">
        <v>18</v>
      </c>
      <c r="U1099" s="177"/>
      <c r="V1099" s="173"/>
      <c r="W1099" s="175" t="s">
        <v>18</v>
      </c>
      <c r="X1099" s="177"/>
      <c r="Y1099" s="173"/>
      <c r="Z1099" s="175" t="s">
        <v>18</v>
      </c>
      <c r="AA1099" s="177"/>
      <c r="AB1099" s="173"/>
      <c r="AC1099" s="175" t="s">
        <v>18</v>
      </c>
      <c r="AD1099" s="177"/>
      <c r="AE1099" s="173"/>
      <c r="AF1099" s="175" t="s">
        <v>18</v>
      </c>
      <c r="AG1099" s="177"/>
    </row>
    <row r="1100" spans="1:33" ht="24" customHeight="1" thickBot="1">
      <c r="A1100" s="183"/>
      <c r="B1100" s="176"/>
      <c r="C1100" s="178"/>
      <c r="D1100" s="174"/>
      <c r="E1100" s="181"/>
      <c r="F1100" s="178"/>
      <c r="G1100" s="174"/>
      <c r="H1100" s="176"/>
      <c r="I1100" s="178"/>
      <c r="J1100" s="174"/>
      <c r="K1100" s="176"/>
      <c r="L1100" s="178"/>
      <c r="M1100" s="174"/>
      <c r="N1100" s="176"/>
      <c r="O1100" s="178"/>
      <c r="P1100" s="183"/>
      <c r="Q1100" s="176"/>
      <c r="R1100" s="178"/>
      <c r="S1100" s="174"/>
      <c r="T1100" s="181"/>
      <c r="U1100" s="178"/>
      <c r="V1100" s="174"/>
      <c r="W1100" s="176"/>
      <c r="X1100" s="178"/>
      <c r="Y1100" s="174"/>
      <c r="Z1100" s="176"/>
      <c r="AA1100" s="178"/>
      <c r="AB1100" s="174"/>
      <c r="AC1100" s="176"/>
      <c r="AD1100" s="178"/>
      <c r="AE1100" s="174"/>
      <c r="AF1100" s="176"/>
      <c r="AG1100" s="178"/>
    </row>
    <row r="1101" ht="24" customHeight="1"/>
    <row r="1102" spans="11:18" ht="24" customHeight="1">
      <c r="K1102" s="179" t="s">
        <v>147</v>
      </c>
      <c r="L1102" s="179"/>
      <c r="M1102" s="179"/>
      <c r="N1102" s="179"/>
      <c r="O1102" s="179"/>
      <c r="P1102" s="179"/>
      <c r="Q1102" s="179"/>
      <c r="R1102" s="179"/>
    </row>
    <row r="1103" spans="1:33" ht="24" customHeight="1">
      <c r="A1103" s="98"/>
      <c r="B1103" s="98"/>
      <c r="C1103" s="98"/>
      <c r="D1103" s="98"/>
      <c r="E1103" s="98"/>
      <c r="F1103" s="98"/>
      <c r="G1103" s="98"/>
      <c r="H1103" s="98"/>
      <c r="I1103" s="98"/>
      <c r="J1103" s="105" t="s">
        <v>143</v>
      </c>
      <c r="K1103" s="179"/>
      <c r="L1103" s="179"/>
      <c r="M1103" s="179"/>
      <c r="N1103" s="179"/>
      <c r="O1103" s="179"/>
      <c r="P1103" s="179"/>
      <c r="Q1103" s="179"/>
      <c r="R1103" s="179"/>
      <c r="S1103" s="98"/>
      <c r="T1103" s="98"/>
      <c r="U1103" s="98"/>
      <c r="V1103" s="98"/>
      <c r="W1103" s="98"/>
      <c r="X1103" s="98"/>
      <c r="Y1103" s="98"/>
      <c r="Z1103" s="98"/>
      <c r="AA1103" s="98"/>
      <c r="AB1103" s="98"/>
      <c r="AC1103" s="98"/>
      <c r="AD1103" s="98"/>
      <c r="AE1103" s="98"/>
      <c r="AF1103" s="98"/>
      <c r="AG1103" s="98"/>
    </row>
    <row r="1104" ht="24" customHeight="1">
      <c r="A1104" s="98"/>
    </row>
    <row r="1105" ht="24" customHeight="1">
      <c r="AG1105" s="104">
        <f>AG1093+1</f>
        <v>93</v>
      </c>
    </row>
    <row r="1106" spans="1:33" ht="24" customHeight="1" thickBot="1">
      <c r="A1106" s="100" t="s">
        <v>141</v>
      </c>
      <c r="B1106" s="100"/>
      <c r="C1106" s="100"/>
      <c r="D1106" s="100"/>
      <c r="E1106" s="100"/>
      <c r="F1106" s="101" t="s">
        <v>142</v>
      </c>
      <c r="G1106" s="100"/>
      <c r="H1106" s="100"/>
      <c r="I1106" s="100"/>
      <c r="J1106" s="100"/>
      <c r="K1106" s="100"/>
      <c r="L1106" s="100"/>
      <c r="M1106" s="100"/>
      <c r="N1106" s="100" t="s">
        <v>16</v>
      </c>
      <c r="O1106" s="100"/>
      <c r="P1106" s="100"/>
      <c r="Q1106" s="100"/>
      <c r="R1106" s="100"/>
      <c r="S1106" s="100"/>
      <c r="T1106" s="100"/>
      <c r="U1106" s="100"/>
      <c r="V1106" s="100"/>
      <c r="W1106" s="100"/>
      <c r="X1106" s="100"/>
      <c r="Y1106" s="100"/>
      <c r="Z1106" s="100"/>
      <c r="AA1106" s="100"/>
      <c r="AB1106" s="100"/>
      <c r="AC1106" s="100"/>
      <c r="AD1106" s="100"/>
      <c r="AE1106" s="100" t="s">
        <v>16</v>
      </c>
      <c r="AF1106" s="100"/>
      <c r="AG1106" s="100"/>
    </row>
    <row r="1107" spans="5:33" ht="24" customHeight="1">
      <c r="E1107" s="186">
        <f>Pelit!A107</f>
      </c>
      <c r="F1107" s="186"/>
      <c r="G1107" s="186"/>
      <c r="H1107" s="186"/>
      <c r="I1107" s="186"/>
      <c r="J1107" s="186"/>
      <c r="K1107" s="186"/>
      <c r="L1107" s="186"/>
      <c r="N1107" s="187"/>
      <c r="O1107" s="188"/>
      <c r="P1107" s="188"/>
      <c r="Q1107" s="189"/>
      <c r="V1107" s="186">
        <f>Pelit!F107</f>
      </c>
      <c r="W1107" s="186"/>
      <c r="X1107" s="186"/>
      <c r="Y1107" s="186"/>
      <c r="Z1107" s="186"/>
      <c r="AA1107" s="186"/>
      <c r="AB1107" s="186"/>
      <c r="AC1107" s="186"/>
      <c r="AE1107" s="187"/>
      <c r="AF1107" s="188"/>
      <c r="AG1107" s="189"/>
    </row>
    <row r="1108" spans="1:33" ht="24" customHeight="1" thickBot="1">
      <c r="A1108" s="185" t="s">
        <v>145</v>
      </c>
      <c r="B1108" s="185"/>
      <c r="C1108" s="185"/>
      <c r="D1108" s="185"/>
      <c r="E1108" s="186"/>
      <c r="F1108" s="186"/>
      <c r="G1108" s="186"/>
      <c r="H1108" s="186"/>
      <c r="I1108" s="186"/>
      <c r="J1108" s="186"/>
      <c r="K1108" s="186"/>
      <c r="L1108" s="186"/>
      <c r="N1108" s="190"/>
      <c r="O1108" s="191"/>
      <c r="P1108" s="191"/>
      <c r="Q1108" s="192"/>
      <c r="R1108" s="185" t="s">
        <v>146</v>
      </c>
      <c r="S1108" s="185"/>
      <c r="T1108" s="185"/>
      <c r="U1108" s="185"/>
      <c r="V1108" s="186"/>
      <c r="W1108" s="186"/>
      <c r="X1108" s="186"/>
      <c r="Y1108" s="186"/>
      <c r="Z1108" s="186"/>
      <c r="AA1108" s="186"/>
      <c r="AB1108" s="186"/>
      <c r="AC1108" s="186"/>
      <c r="AD1108" s="98"/>
      <c r="AE1108" s="190"/>
      <c r="AF1108" s="191"/>
      <c r="AG1108" s="192"/>
    </row>
    <row r="1109" ht="24" customHeight="1" thickBot="1"/>
    <row r="1110" spans="1:33" ht="24" customHeight="1" thickBot="1">
      <c r="A1110" s="184" t="s">
        <v>117</v>
      </c>
      <c r="B1110" s="184"/>
      <c r="C1110" s="184"/>
      <c r="D1110" s="184" t="s">
        <v>118</v>
      </c>
      <c r="E1110" s="184"/>
      <c r="F1110" s="184"/>
      <c r="G1110" s="184" t="s">
        <v>119</v>
      </c>
      <c r="H1110" s="184"/>
      <c r="I1110" s="184"/>
      <c r="J1110" s="184" t="s">
        <v>120</v>
      </c>
      <c r="K1110" s="184"/>
      <c r="L1110" s="184"/>
      <c r="M1110" s="184" t="s">
        <v>121</v>
      </c>
      <c r="N1110" s="184"/>
      <c r="O1110" s="184"/>
      <c r="P1110" s="184" t="s">
        <v>122</v>
      </c>
      <c r="Q1110" s="184"/>
      <c r="R1110" s="184"/>
      <c r="S1110" s="184" t="s">
        <v>123</v>
      </c>
      <c r="T1110" s="184"/>
      <c r="U1110" s="184"/>
      <c r="V1110" s="184" t="s">
        <v>124</v>
      </c>
      <c r="W1110" s="184"/>
      <c r="X1110" s="184"/>
      <c r="Y1110" s="184" t="s">
        <v>125</v>
      </c>
      <c r="Z1110" s="184"/>
      <c r="AA1110" s="184"/>
      <c r="AB1110" s="184" t="s">
        <v>126</v>
      </c>
      <c r="AC1110" s="184"/>
      <c r="AD1110" s="184"/>
      <c r="AE1110" s="184" t="s">
        <v>127</v>
      </c>
      <c r="AF1110" s="184"/>
      <c r="AG1110" s="184"/>
    </row>
    <row r="1111" spans="1:33" ht="24" customHeight="1">
      <c r="A1111" s="182"/>
      <c r="B1111" s="175" t="s">
        <v>18</v>
      </c>
      <c r="C1111" s="177"/>
      <c r="D1111" s="173"/>
      <c r="E1111" s="180" t="s">
        <v>18</v>
      </c>
      <c r="F1111" s="177"/>
      <c r="G1111" s="173"/>
      <c r="H1111" s="175" t="s">
        <v>18</v>
      </c>
      <c r="I1111" s="177"/>
      <c r="J1111" s="173"/>
      <c r="K1111" s="175" t="s">
        <v>18</v>
      </c>
      <c r="L1111" s="177"/>
      <c r="M1111" s="173"/>
      <c r="N1111" s="175" t="s">
        <v>18</v>
      </c>
      <c r="O1111" s="177"/>
      <c r="P1111" s="182"/>
      <c r="Q1111" s="175" t="s">
        <v>18</v>
      </c>
      <c r="R1111" s="177"/>
      <c r="S1111" s="173"/>
      <c r="T1111" s="180" t="s">
        <v>18</v>
      </c>
      <c r="U1111" s="177"/>
      <c r="V1111" s="173"/>
      <c r="W1111" s="175" t="s">
        <v>18</v>
      </c>
      <c r="X1111" s="177"/>
      <c r="Y1111" s="173"/>
      <c r="Z1111" s="175" t="s">
        <v>18</v>
      </c>
      <c r="AA1111" s="177"/>
      <c r="AB1111" s="173"/>
      <c r="AC1111" s="175" t="s">
        <v>18</v>
      </c>
      <c r="AD1111" s="177"/>
      <c r="AE1111" s="173"/>
      <c r="AF1111" s="175" t="s">
        <v>18</v>
      </c>
      <c r="AG1111" s="177"/>
    </row>
    <row r="1112" spans="1:33" ht="24" customHeight="1" thickBot="1">
      <c r="A1112" s="183"/>
      <c r="B1112" s="176"/>
      <c r="C1112" s="178"/>
      <c r="D1112" s="174"/>
      <c r="E1112" s="181"/>
      <c r="F1112" s="178"/>
      <c r="G1112" s="174"/>
      <c r="H1112" s="176"/>
      <c r="I1112" s="178"/>
      <c r="J1112" s="174"/>
      <c r="K1112" s="176"/>
      <c r="L1112" s="178"/>
      <c r="M1112" s="174"/>
      <c r="N1112" s="176"/>
      <c r="O1112" s="178"/>
      <c r="P1112" s="183"/>
      <c r="Q1112" s="176"/>
      <c r="R1112" s="178"/>
      <c r="S1112" s="174"/>
      <c r="T1112" s="181"/>
      <c r="U1112" s="178"/>
      <c r="V1112" s="174"/>
      <c r="W1112" s="176"/>
      <c r="X1112" s="178"/>
      <c r="Y1112" s="174"/>
      <c r="Z1112" s="176"/>
      <c r="AA1112" s="178"/>
      <c r="AB1112" s="174"/>
      <c r="AC1112" s="176"/>
      <c r="AD1112" s="178"/>
      <c r="AE1112" s="174"/>
      <c r="AF1112" s="176"/>
      <c r="AG1112" s="178"/>
    </row>
    <row r="1113" spans="1:33" ht="24" customHeight="1">
      <c r="A1113" s="102"/>
      <c r="B1113" s="102"/>
      <c r="C1113" s="102"/>
      <c r="D1113" s="102"/>
      <c r="E1113" s="102"/>
      <c r="F1113" s="102"/>
      <c r="G1113" s="102"/>
      <c r="H1113" s="102"/>
      <c r="I1113" s="102"/>
      <c r="J1113" s="102"/>
      <c r="K1113" s="102"/>
      <c r="L1113" s="102"/>
      <c r="M1113" s="102"/>
      <c r="N1113" s="102"/>
      <c r="O1113" s="102"/>
      <c r="P1113" s="102"/>
      <c r="Q1113" s="102"/>
      <c r="R1113" s="102"/>
      <c r="S1113" s="102"/>
      <c r="T1113" s="102"/>
      <c r="U1113" s="102"/>
      <c r="V1113" s="102"/>
      <c r="W1113" s="102"/>
      <c r="X1113" s="102"/>
      <c r="Y1113" s="102"/>
      <c r="Z1113" s="102"/>
      <c r="AA1113" s="102"/>
      <c r="AB1113" s="102"/>
      <c r="AC1113" s="102"/>
      <c r="AD1113" s="102"/>
      <c r="AE1113" s="102"/>
      <c r="AF1113" s="102"/>
      <c r="AG1113" s="102"/>
    </row>
    <row r="1114" spans="1:33" ht="24" customHeight="1">
      <c r="A1114" s="102"/>
      <c r="B1114" s="102"/>
      <c r="C1114" s="102"/>
      <c r="D1114" s="102"/>
      <c r="E1114" s="102"/>
      <c r="F1114" s="102"/>
      <c r="G1114" s="102"/>
      <c r="H1114" s="102"/>
      <c r="I1114" s="102"/>
      <c r="J1114" s="102"/>
      <c r="K1114" s="102"/>
      <c r="L1114" s="102"/>
      <c r="M1114" s="102"/>
      <c r="N1114" s="102"/>
      <c r="O1114" s="102"/>
      <c r="P1114" s="102"/>
      <c r="Q1114" s="102"/>
      <c r="R1114" s="102"/>
      <c r="S1114" s="102"/>
      <c r="T1114" s="102"/>
      <c r="U1114" s="102"/>
      <c r="V1114" s="102"/>
      <c r="W1114" s="102"/>
      <c r="X1114" s="102"/>
      <c r="Y1114" s="102"/>
      <c r="Z1114" s="102"/>
      <c r="AA1114" s="102"/>
      <c r="AB1114" s="102"/>
      <c r="AC1114" s="102"/>
      <c r="AD1114" s="102"/>
      <c r="AE1114" s="102"/>
      <c r="AF1114" s="102"/>
      <c r="AG1114" s="102"/>
    </row>
    <row r="1115" spans="1:33" ht="24" customHeight="1">
      <c r="A1115" s="98"/>
      <c r="B1115" s="102"/>
      <c r="C1115" s="102"/>
      <c r="D1115" s="102"/>
      <c r="E1115" s="102"/>
      <c r="F1115" s="102"/>
      <c r="G1115" s="102"/>
      <c r="H1115" s="102"/>
      <c r="I1115" s="102"/>
      <c r="J1115" s="105" t="s">
        <v>143</v>
      </c>
      <c r="K1115" s="99" t="s">
        <v>144</v>
      </c>
      <c r="L1115" s="102"/>
      <c r="M1115" s="102"/>
      <c r="N1115" s="102"/>
      <c r="O1115" s="102"/>
      <c r="P1115" s="102"/>
      <c r="Q1115" s="102"/>
      <c r="R1115" s="102"/>
      <c r="S1115" s="102"/>
      <c r="T1115" s="102"/>
      <c r="U1115" s="102"/>
      <c r="V1115" s="102"/>
      <c r="W1115" s="102"/>
      <c r="X1115" s="102"/>
      <c r="Y1115" s="102"/>
      <c r="Z1115" s="102"/>
      <c r="AA1115" s="102"/>
      <c r="AB1115" s="102"/>
      <c r="AC1115" s="102"/>
      <c r="AD1115" s="102"/>
      <c r="AE1115" s="102"/>
      <c r="AF1115" s="102"/>
      <c r="AG1115" s="102"/>
    </row>
    <row r="1116" spans="1:33" ht="24" customHeight="1">
      <c r="A1116" s="103"/>
      <c r="B1116" s="103"/>
      <c r="C1116" s="103"/>
      <c r="D1116" s="103"/>
      <c r="E1116" s="103"/>
      <c r="F1116" s="103"/>
      <c r="G1116" s="103"/>
      <c r="H1116" s="103"/>
      <c r="I1116" s="103"/>
      <c r="J1116" s="103"/>
      <c r="K1116" s="103"/>
      <c r="L1116" s="103"/>
      <c r="M1116" s="103"/>
      <c r="N1116" s="103"/>
      <c r="O1116" s="103"/>
      <c r="P1116" s="103"/>
      <c r="Q1116" s="103"/>
      <c r="R1116" s="103"/>
      <c r="S1116" s="103"/>
      <c r="T1116" s="103"/>
      <c r="U1116" s="103"/>
      <c r="V1116" s="103"/>
      <c r="W1116" s="103"/>
      <c r="X1116" s="103"/>
      <c r="Y1116" s="103"/>
      <c r="Z1116" s="103"/>
      <c r="AA1116" s="103"/>
      <c r="AB1116" s="103"/>
      <c r="AC1116" s="103"/>
      <c r="AD1116" s="103"/>
      <c r="AE1116" s="103"/>
      <c r="AF1116" s="103"/>
      <c r="AG1116" s="103"/>
    </row>
    <row r="1117" spans="1:33" ht="24" customHeight="1">
      <c r="A1117" s="102"/>
      <c r="B1117" s="102"/>
      <c r="C1117" s="102"/>
      <c r="D1117" s="102"/>
      <c r="E1117" s="102"/>
      <c r="F1117" s="102"/>
      <c r="G1117" s="102"/>
      <c r="H1117" s="102"/>
      <c r="I1117" s="102"/>
      <c r="J1117" s="102"/>
      <c r="K1117" s="102"/>
      <c r="L1117" s="102"/>
      <c r="M1117" s="102"/>
      <c r="N1117" s="102"/>
      <c r="O1117" s="102"/>
      <c r="P1117" s="102"/>
      <c r="Q1117" s="102"/>
      <c r="R1117" s="102"/>
      <c r="S1117" s="102"/>
      <c r="T1117" s="102"/>
      <c r="U1117" s="102"/>
      <c r="V1117" s="102"/>
      <c r="W1117" s="102"/>
      <c r="X1117" s="102"/>
      <c r="Y1117" s="102"/>
      <c r="Z1117" s="102"/>
      <c r="AA1117" s="102"/>
      <c r="AB1117" s="102"/>
      <c r="AC1117" s="102"/>
      <c r="AD1117" s="102"/>
      <c r="AE1117" s="102"/>
      <c r="AF1117" s="102"/>
      <c r="AG1117" s="104">
        <f>AG1105+1</f>
        <v>94</v>
      </c>
    </row>
    <row r="1118" spans="1:33" ht="24" customHeight="1" thickBot="1">
      <c r="A1118" s="100" t="s">
        <v>141</v>
      </c>
      <c r="B1118" s="100"/>
      <c r="C1118" s="100"/>
      <c r="D1118" s="100"/>
      <c r="E1118" s="100"/>
      <c r="F1118" s="101" t="s">
        <v>142</v>
      </c>
      <c r="G1118" s="100"/>
      <c r="H1118" s="100"/>
      <c r="I1118" s="100"/>
      <c r="J1118" s="100"/>
      <c r="K1118" s="100"/>
      <c r="L1118" s="100"/>
      <c r="M1118" s="100"/>
      <c r="N1118" s="100" t="s">
        <v>16</v>
      </c>
      <c r="O1118" s="100"/>
      <c r="P1118" s="100"/>
      <c r="Q1118" s="100"/>
      <c r="R1118" s="100"/>
      <c r="S1118" s="100"/>
      <c r="T1118" s="100"/>
      <c r="U1118" s="100"/>
      <c r="V1118" s="100"/>
      <c r="W1118" s="100"/>
      <c r="X1118" s="100"/>
      <c r="Y1118" s="100"/>
      <c r="Z1118" s="100"/>
      <c r="AA1118" s="100"/>
      <c r="AB1118" s="100"/>
      <c r="AC1118" s="100"/>
      <c r="AD1118" s="100"/>
      <c r="AE1118" s="100" t="s">
        <v>16</v>
      </c>
      <c r="AF1118" s="100"/>
      <c r="AG1118" s="100"/>
    </row>
    <row r="1119" spans="5:33" ht="24" customHeight="1">
      <c r="E1119" s="186">
        <f>Pelit!A108</f>
      </c>
      <c r="F1119" s="186"/>
      <c r="G1119" s="186"/>
      <c r="H1119" s="186"/>
      <c r="I1119" s="186"/>
      <c r="J1119" s="186"/>
      <c r="K1119" s="186"/>
      <c r="L1119" s="186"/>
      <c r="N1119" s="187"/>
      <c r="O1119" s="188"/>
      <c r="P1119" s="188"/>
      <c r="Q1119" s="189"/>
      <c r="V1119" s="186">
        <f>Pelit!F108</f>
      </c>
      <c r="W1119" s="186"/>
      <c r="X1119" s="186"/>
      <c r="Y1119" s="186"/>
      <c r="Z1119" s="186"/>
      <c r="AA1119" s="186"/>
      <c r="AB1119" s="186"/>
      <c r="AC1119" s="186"/>
      <c r="AE1119" s="187"/>
      <c r="AF1119" s="188"/>
      <c r="AG1119" s="189"/>
    </row>
    <row r="1120" spans="1:33" ht="24" customHeight="1" thickBot="1">
      <c r="A1120" s="185" t="s">
        <v>145</v>
      </c>
      <c r="B1120" s="185"/>
      <c r="C1120" s="185"/>
      <c r="D1120" s="185"/>
      <c r="E1120" s="186"/>
      <c r="F1120" s="186"/>
      <c r="G1120" s="186"/>
      <c r="H1120" s="186"/>
      <c r="I1120" s="186"/>
      <c r="J1120" s="186"/>
      <c r="K1120" s="186"/>
      <c r="L1120" s="186"/>
      <c r="N1120" s="190"/>
      <c r="O1120" s="191"/>
      <c r="P1120" s="191"/>
      <c r="Q1120" s="192"/>
      <c r="R1120" s="185" t="s">
        <v>146</v>
      </c>
      <c r="S1120" s="185"/>
      <c r="T1120" s="185"/>
      <c r="U1120" s="185"/>
      <c r="V1120" s="186"/>
      <c r="W1120" s="186"/>
      <c r="X1120" s="186"/>
      <c r="Y1120" s="186"/>
      <c r="Z1120" s="186"/>
      <c r="AA1120" s="186"/>
      <c r="AB1120" s="186"/>
      <c r="AC1120" s="186"/>
      <c r="AD1120" s="98"/>
      <c r="AE1120" s="190"/>
      <c r="AF1120" s="191"/>
      <c r="AG1120" s="192"/>
    </row>
    <row r="1121" ht="24" customHeight="1" thickBot="1"/>
    <row r="1122" spans="1:33" ht="24" customHeight="1" thickBot="1">
      <c r="A1122" s="184" t="s">
        <v>117</v>
      </c>
      <c r="B1122" s="184"/>
      <c r="C1122" s="184"/>
      <c r="D1122" s="184" t="s">
        <v>118</v>
      </c>
      <c r="E1122" s="184"/>
      <c r="F1122" s="184"/>
      <c r="G1122" s="184" t="s">
        <v>119</v>
      </c>
      <c r="H1122" s="184"/>
      <c r="I1122" s="184"/>
      <c r="J1122" s="184" t="s">
        <v>120</v>
      </c>
      <c r="K1122" s="184"/>
      <c r="L1122" s="184"/>
      <c r="M1122" s="184" t="s">
        <v>121</v>
      </c>
      <c r="N1122" s="184"/>
      <c r="O1122" s="184"/>
      <c r="P1122" s="184" t="s">
        <v>122</v>
      </c>
      <c r="Q1122" s="184"/>
      <c r="R1122" s="184"/>
      <c r="S1122" s="184" t="s">
        <v>123</v>
      </c>
      <c r="T1122" s="184"/>
      <c r="U1122" s="184"/>
      <c r="V1122" s="184" t="s">
        <v>124</v>
      </c>
      <c r="W1122" s="184"/>
      <c r="X1122" s="184"/>
      <c r="Y1122" s="184" t="s">
        <v>125</v>
      </c>
      <c r="Z1122" s="184"/>
      <c r="AA1122" s="184"/>
      <c r="AB1122" s="184" t="s">
        <v>126</v>
      </c>
      <c r="AC1122" s="184"/>
      <c r="AD1122" s="184"/>
      <c r="AE1122" s="184" t="s">
        <v>127</v>
      </c>
      <c r="AF1122" s="184"/>
      <c r="AG1122" s="184"/>
    </row>
    <row r="1123" spans="1:33" ht="24" customHeight="1">
      <c r="A1123" s="182"/>
      <c r="B1123" s="175" t="s">
        <v>18</v>
      </c>
      <c r="C1123" s="177"/>
      <c r="D1123" s="173"/>
      <c r="E1123" s="180" t="s">
        <v>18</v>
      </c>
      <c r="F1123" s="177"/>
      <c r="G1123" s="173"/>
      <c r="H1123" s="175" t="s">
        <v>18</v>
      </c>
      <c r="I1123" s="177"/>
      <c r="J1123" s="173"/>
      <c r="K1123" s="175" t="s">
        <v>18</v>
      </c>
      <c r="L1123" s="177"/>
      <c r="M1123" s="173"/>
      <c r="N1123" s="175" t="s">
        <v>18</v>
      </c>
      <c r="O1123" s="177"/>
      <c r="P1123" s="182"/>
      <c r="Q1123" s="175" t="s">
        <v>18</v>
      </c>
      <c r="R1123" s="177"/>
      <c r="S1123" s="173"/>
      <c r="T1123" s="180" t="s">
        <v>18</v>
      </c>
      <c r="U1123" s="177"/>
      <c r="V1123" s="173"/>
      <c r="W1123" s="175" t="s">
        <v>18</v>
      </c>
      <c r="X1123" s="177"/>
      <c r="Y1123" s="173"/>
      <c r="Z1123" s="175" t="s">
        <v>18</v>
      </c>
      <c r="AA1123" s="177"/>
      <c r="AB1123" s="173"/>
      <c r="AC1123" s="175" t="s">
        <v>18</v>
      </c>
      <c r="AD1123" s="177"/>
      <c r="AE1123" s="173"/>
      <c r="AF1123" s="175" t="s">
        <v>18</v>
      </c>
      <c r="AG1123" s="177"/>
    </row>
    <row r="1124" spans="1:33" ht="24" customHeight="1" thickBot="1">
      <c r="A1124" s="183"/>
      <c r="B1124" s="176"/>
      <c r="C1124" s="178"/>
      <c r="D1124" s="174"/>
      <c r="E1124" s="181"/>
      <c r="F1124" s="178"/>
      <c r="G1124" s="174"/>
      <c r="H1124" s="176"/>
      <c r="I1124" s="178"/>
      <c r="J1124" s="174"/>
      <c r="K1124" s="176"/>
      <c r="L1124" s="178"/>
      <c r="M1124" s="174"/>
      <c r="N1124" s="176"/>
      <c r="O1124" s="178"/>
      <c r="P1124" s="183"/>
      <c r="Q1124" s="176"/>
      <c r="R1124" s="178"/>
      <c r="S1124" s="174"/>
      <c r="T1124" s="181"/>
      <c r="U1124" s="178"/>
      <c r="V1124" s="174"/>
      <c r="W1124" s="176"/>
      <c r="X1124" s="178"/>
      <c r="Y1124" s="174"/>
      <c r="Z1124" s="176"/>
      <c r="AA1124" s="178"/>
      <c r="AB1124" s="174"/>
      <c r="AC1124" s="176"/>
      <c r="AD1124" s="178"/>
      <c r="AE1124" s="174"/>
      <c r="AF1124" s="176"/>
      <c r="AG1124" s="178"/>
    </row>
    <row r="1125" ht="24" customHeight="1"/>
    <row r="1126" spans="11:18" ht="24" customHeight="1">
      <c r="K1126" s="179" t="s">
        <v>147</v>
      </c>
      <c r="L1126" s="179"/>
      <c r="M1126" s="179"/>
      <c r="N1126" s="179"/>
      <c r="O1126" s="179"/>
      <c r="P1126" s="179"/>
      <c r="Q1126" s="179"/>
      <c r="R1126" s="179"/>
    </row>
    <row r="1127" spans="1:33" ht="24" customHeight="1">
      <c r="A1127" s="98"/>
      <c r="B1127" s="98"/>
      <c r="C1127" s="98"/>
      <c r="D1127" s="98"/>
      <c r="E1127" s="98"/>
      <c r="F1127" s="98"/>
      <c r="G1127" s="98"/>
      <c r="H1127" s="98"/>
      <c r="I1127" s="98"/>
      <c r="J1127" s="105" t="s">
        <v>143</v>
      </c>
      <c r="K1127" s="179"/>
      <c r="L1127" s="179"/>
      <c r="M1127" s="179"/>
      <c r="N1127" s="179"/>
      <c r="O1127" s="179"/>
      <c r="P1127" s="179"/>
      <c r="Q1127" s="179"/>
      <c r="R1127" s="179"/>
      <c r="S1127" s="98"/>
      <c r="T1127" s="98"/>
      <c r="U1127" s="98"/>
      <c r="V1127" s="98"/>
      <c r="W1127" s="98"/>
      <c r="X1127" s="98"/>
      <c r="Y1127" s="98"/>
      <c r="Z1127" s="98"/>
      <c r="AA1127" s="98"/>
      <c r="AB1127" s="98"/>
      <c r="AC1127" s="98"/>
      <c r="AD1127" s="98"/>
      <c r="AE1127" s="98"/>
      <c r="AF1127" s="98"/>
      <c r="AG1127" s="98"/>
    </row>
    <row r="1128" ht="24" customHeight="1">
      <c r="A1128" s="98"/>
    </row>
    <row r="1129" ht="24" customHeight="1">
      <c r="AG1129" s="104">
        <f>AG1117+1</f>
        <v>95</v>
      </c>
    </row>
    <row r="1130" spans="1:33" ht="24" customHeight="1" thickBot="1">
      <c r="A1130" s="100" t="s">
        <v>141</v>
      </c>
      <c r="B1130" s="100"/>
      <c r="C1130" s="100"/>
      <c r="D1130" s="100"/>
      <c r="E1130" s="100"/>
      <c r="F1130" s="101" t="s">
        <v>142</v>
      </c>
      <c r="G1130" s="100"/>
      <c r="H1130" s="100"/>
      <c r="I1130" s="100"/>
      <c r="J1130" s="100"/>
      <c r="K1130" s="100"/>
      <c r="L1130" s="100"/>
      <c r="M1130" s="100"/>
      <c r="N1130" s="100" t="s">
        <v>16</v>
      </c>
      <c r="O1130" s="100"/>
      <c r="P1130" s="100"/>
      <c r="Q1130" s="100"/>
      <c r="R1130" s="100"/>
      <c r="S1130" s="100"/>
      <c r="T1130" s="100"/>
      <c r="U1130" s="100"/>
      <c r="V1130" s="100"/>
      <c r="W1130" s="100"/>
      <c r="X1130" s="100"/>
      <c r="Y1130" s="100"/>
      <c r="Z1130" s="100"/>
      <c r="AA1130" s="100"/>
      <c r="AB1130" s="100"/>
      <c r="AC1130" s="100"/>
      <c r="AD1130" s="100"/>
      <c r="AE1130" s="100" t="s">
        <v>16</v>
      </c>
      <c r="AF1130" s="100"/>
      <c r="AG1130" s="100"/>
    </row>
    <row r="1131" spans="5:33" ht="24" customHeight="1">
      <c r="E1131" s="186">
        <f>Pelit!A109</f>
      </c>
      <c r="F1131" s="186"/>
      <c r="G1131" s="186"/>
      <c r="H1131" s="186"/>
      <c r="I1131" s="186"/>
      <c r="J1131" s="186"/>
      <c r="K1131" s="186"/>
      <c r="L1131" s="186"/>
      <c r="N1131" s="187"/>
      <c r="O1131" s="188"/>
      <c r="P1131" s="188"/>
      <c r="Q1131" s="189"/>
      <c r="V1131" s="186">
        <f>Pelit!F109</f>
      </c>
      <c r="W1131" s="186"/>
      <c r="X1131" s="186"/>
      <c r="Y1131" s="186"/>
      <c r="Z1131" s="186"/>
      <c r="AA1131" s="186"/>
      <c r="AB1131" s="186"/>
      <c r="AC1131" s="186"/>
      <c r="AE1131" s="187"/>
      <c r="AF1131" s="188"/>
      <c r="AG1131" s="189"/>
    </row>
    <row r="1132" spans="1:33" ht="24" customHeight="1" thickBot="1">
      <c r="A1132" s="185" t="s">
        <v>145</v>
      </c>
      <c r="B1132" s="185"/>
      <c r="C1132" s="185"/>
      <c r="D1132" s="185"/>
      <c r="E1132" s="186"/>
      <c r="F1132" s="186"/>
      <c r="G1132" s="186"/>
      <c r="H1132" s="186"/>
      <c r="I1132" s="186"/>
      <c r="J1132" s="186"/>
      <c r="K1132" s="186"/>
      <c r="L1132" s="186"/>
      <c r="N1132" s="190"/>
      <c r="O1132" s="191"/>
      <c r="P1132" s="191"/>
      <c r="Q1132" s="192"/>
      <c r="R1132" s="185" t="s">
        <v>146</v>
      </c>
      <c r="S1132" s="185"/>
      <c r="T1132" s="185"/>
      <c r="U1132" s="185"/>
      <c r="V1132" s="186"/>
      <c r="W1132" s="186"/>
      <c r="X1132" s="186"/>
      <c r="Y1132" s="186"/>
      <c r="Z1132" s="186"/>
      <c r="AA1132" s="186"/>
      <c r="AB1132" s="186"/>
      <c r="AC1132" s="186"/>
      <c r="AD1132" s="98"/>
      <c r="AE1132" s="190"/>
      <c r="AF1132" s="191"/>
      <c r="AG1132" s="192"/>
    </row>
    <row r="1133" ht="24" customHeight="1" thickBot="1"/>
    <row r="1134" spans="1:33" ht="24" customHeight="1" thickBot="1">
      <c r="A1134" s="184" t="s">
        <v>117</v>
      </c>
      <c r="B1134" s="184"/>
      <c r="C1134" s="184"/>
      <c r="D1134" s="184" t="s">
        <v>118</v>
      </c>
      <c r="E1134" s="184"/>
      <c r="F1134" s="184"/>
      <c r="G1134" s="184" t="s">
        <v>119</v>
      </c>
      <c r="H1134" s="184"/>
      <c r="I1134" s="184"/>
      <c r="J1134" s="184" t="s">
        <v>120</v>
      </c>
      <c r="K1134" s="184"/>
      <c r="L1134" s="184"/>
      <c r="M1134" s="184" t="s">
        <v>121</v>
      </c>
      <c r="N1134" s="184"/>
      <c r="O1134" s="184"/>
      <c r="P1134" s="184" t="s">
        <v>122</v>
      </c>
      <c r="Q1134" s="184"/>
      <c r="R1134" s="184"/>
      <c r="S1134" s="184" t="s">
        <v>123</v>
      </c>
      <c r="T1134" s="184"/>
      <c r="U1134" s="184"/>
      <c r="V1134" s="184" t="s">
        <v>124</v>
      </c>
      <c r="W1134" s="184"/>
      <c r="X1134" s="184"/>
      <c r="Y1134" s="184" t="s">
        <v>125</v>
      </c>
      <c r="Z1134" s="184"/>
      <c r="AA1134" s="184"/>
      <c r="AB1134" s="184" t="s">
        <v>126</v>
      </c>
      <c r="AC1134" s="184"/>
      <c r="AD1134" s="184"/>
      <c r="AE1134" s="184" t="s">
        <v>127</v>
      </c>
      <c r="AF1134" s="184"/>
      <c r="AG1134" s="184"/>
    </row>
    <row r="1135" spans="1:33" ht="24" customHeight="1">
      <c r="A1135" s="182"/>
      <c r="B1135" s="175" t="s">
        <v>18</v>
      </c>
      <c r="C1135" s="177"/>
      <c r="D1135" s="173"/>
      <c r="E1135" s="180" t="s">
        <v>18</v>
      </c>
      <c r="F1135" s="177"/>
      <c r="G1135" s="173"/>
      <c r="H1135" s="175" t="s">
        <v>18</v>
      </c>
      <c r="I1135" s="177"/>
      <c r="J1135" s="173"/>
      <c r="K1135" s="175" t="s">
        <v>18</v>
      </c>
      <c r="L1135" s="177"/>
      <c r="M1135" s="173"/>
      <c r="N1135" s="175" t="s">
        <v>18</v>
      </c>
      <c r="O1135" s="177"/>
      <c r="P1135" s="182"/>
      <c r="Q1135" s="175" t="s">
        <v>18</v>
      </c>
      <c r="R1135" s="177"/>
      <c r="S1135" s="173"/>
      <c r="T1135" s="180" t="s">
        <v>18</v>
      </c>
      <c r="U1135" s="177"/>
      <c r="V1135" s="173"/>
      <c r="W1135" s="175" t="s">
        <v>18</v>
      </c>
      <c r="X1135" s="177"/>
      <c r="Y1135" s="173"/>
      <c r="Z1135" s="175" t="s">
        <v>18</v>
      </c>
      <c r="AA1135" s="177"/>
      <c r="AB1135" s="173"/>
      <c r="AC1135" s="175" t="s">
        <v>18</v>
      </c>
      <c r="AD1135" s="177"/>
      <c r="AE1135" s="173"/>
      <c r="AF1135" s="175" t="s">
        <v>18</v>
      </c>
      <c r="AG1135" s="177"/>
    </row>
    <row r="1136" spans="1:33" ht="24" customHeight="1" thickBot="1">
      <c r="A1136" s="183"/>
      <c r="B1136" s="176"/>
      <c r="C1136" s="178"/>
      <c r="D1136" s="174"/>
      <c r="E1136" s="181"/>
      <c r="F1136" s="178"/>
      <c r="G1136" s="174"/>
      <c r="H1136" s="176"/>
      <c r="I1136" s="178"/>
      <c r="J1136" s="174"/>
      <c r="K1136" s="176"/>
      <c r="L1136" s="178"/>
      <c r="M1136" s="174"/>
      <c r="N1136" s="176"/>
      <c r="O1136" s="178"/>
      <c r="P1136" s="183"/>
      <c r="Q1136" s="176"/>
      <c r="R1136" s="178"/>
      <c r="S1136" s="174"/>
      <c r="T1136" s="181"/>
      <c r="U1136" s="178"/>
      <c r="V1136" s="174"/>
      <c r="W1136" s="176"/>
      <c r="X1136" s="178"/>
      <c r="Y1136" s="174"/>
      <c r="Z1136" s="176"/>
      <c r="AA1136" s="178"/>
      <c r="AB1136" s="174"/>
      <c r="AC1136" s="176"/>
      <c r="AD1136" s="178"/>
      <c r="AE1136" s="174"/>
      <c r="AF1136" s="176"/>
      <c r="AG1136" s="178"/>
    </row>
    <row r="1137" spans="1:33" ht="24" customHeight="1">
      <c r="A1137" s="102"/>
      <c r="B1137" s="102"/>
      <c r="C1137" s="102"/>
      <c r="D1137" s="102"/>
      <c r="E1137" s="102"/>
      <c r="F1137" s="102"/>
      <c r="G1137" s="102"/>
      <c r="H1137" s="102"/>
      <c r="I1137" s="102"/>
      <c r="J1137" s="102"/>
      <c r="K1137" s="102"/>
      <c r="L1137" s="102"/>
      <c r="M1137" s="102"/>
      <c r="N1137" s="102"/>
      <c r="O1137" s="102"/>
      <c r="P1137" s="102"/>
      <c r="Q1137" s="102"/>
      <c r="R1137" s="102"/>
      <c r="S1137" s="102"/>
      <c r="T1137" s="102"/>
      <c r="U1137" s="102"/>
      <c r="V1137" s="102"/>
      <c r="W1137" s="102"/>
      <c r="X1137" s="102"/>
      <c r="Y1137" s="102"/>
      <c r="Z1137" s="102"/>
      <c r="AA1137" s="102"/>
      <c r="AB1137" s="102"/>
      <c r="AC1137" s="102"/>
      <c r="AD1137" s="102"/>
      <c r="AE1137" s="102"/>
      <c r="AF1137" s="102"/>
      <c r="AG1137" s="102"/>
    </row>
    <row r="1138" spans="1:33" ht="24" customHeight="1">
      <c r="A1138" s="102"/>
      <c r="B1138" s="102"/>
      <c r="C1138" s="102"/>
      <c r="D1138" s="102"/>
      <c r="E1138" s="102"/>
      <c r="F1138" s="102"/>
      <c r="G1138" s="102"/>
      <c r="H1138" s="102"/>
      <c r="I1138" s="102"/>
      <c r="J1138" s="102"/>
      <c r="K1138" s="179" t="s">
        <v>147</v>
      </c>
      <c r="L1138" s="179"/>
      <c r="M1138" s="179"/>
      <c r="N1138" s="179"/>
      <c r="O1138" s="179"/>
      <c r="P1138" s="179"/>
      <c r="Q1138" s="179"/>
      <c r="R1138" s="179"/>
      <c r="S1138" s="102"/>
      <c r="T1138" s="102"/>
      <c r="U1138" s="102"/>
      <c r="V1138" s="102"/>
      <c r="W1138" s="102"/>
      <c r="X1138" s="102"/>
      <c r="Y1138" s="102"/>
      <c r="Z1138" s="102"/>
      <c r="AA1138" s="102"/>
      <c r="AB1138" s="102"/>
      <c r="AC1138" s="102"/>
      <c r="AD1138" s="102"/>
      <c r="AE1138" s="102"/>
      <c r="AF1138" s="102"/>
      <c r="AG1138" s="102"/>
    </row>
    <row r="1139" spans="1:33" ht="24" customHeight="1">
      <c r="A1139" s="98"/>
      <c r="B1139" s="102"/>
      <c r="C1139" s="102"/>
      <c r="D1139" s="102"/>
      <c r="E1139" s="102"/>
      <c r="F1139" s="102"/>
      <c r="G1139" s="102"/>
      <c r="H1139" s="102"/>
      <c r="I1139" s="102"/>
      <c r="J1139" s="105" t="s">
        <v>143</v>
      </c>
      <c r="K1139" s="179"/>
      <c r="L1139" s="179"/>
      <c r="M1139" s="179"/>
      <c r="N1139" s="179"/>
      <c r="O1139" s="179"/>
      <c r="P1139" s="179"/>
      <c r="Q1139" s="179"/>
      <c r="R1139" s="179"/>
      <c r="S1139" s="102"/>
      <c r="T1139" s="102"/>
      <c r="U1139" s="102"/>
      <c r="V1139" s="102"/>
      <c r="W1139" s="102"/>
      <c r="X1139" s="102"/>
      <c r="Y1139" s="102"/>
      <c r="Z1139" s="102"/>
      <c r="AA1139" s="102"/>
      <c r="AB1139" s="102"/>
      <c r="AC1139" s="102"/>
      <c r="AD1139" s="102"/>
      <c r="AE1139" s="102"/>
      <c r="AF1139" s="102"/>
      <c r="AG1139" s="102"/>
    </row>
    <row r="1140" spans="1:33" ht="24" customHeight="1">
      <c r="A1140" s="103"/>
      <c r="B1140" s="103"/>
      <c r="C1140" s="103"/>
      <c r="D1140" s="103"/>
      <c r="E1140" s="103"/>
      <c r="F1140" s="103"/>
      <c r="G1140" s="103"/>
      <c r="H1140" s="103"/>
      <c r="I1140" s="103"/>
      <c r="J1140" s="103"/>
      <c r="K1140" s="103"/>
      <c r="L1140" s="103"/>
      <c r="M1140" s="103"/>
      <c r="N1140" s="103"/>
      <c r="O1140" s="103"/>
      <c r="P1140" s="103"/>
      <c r="Q1140" s="103"/>
      <c r="R1140" s="103"/>
      <c r="S1140" s="103"/>
      <c r="T1140" s="103"/>
      <c r="U1140" s="103"/>
      <c r="V1140" s="103"/>
      <c r="W1140" s="103"/>
      <c r="X1140" s="103"/>
      <c r="Y1140" s="103"/>
      <c r="Z1140" s="103"/>
      <c r="AA1140" s="103"/>
      <c r="AB1140" s="103"/>
      <c r="AC1140" s="103"/>
      <c r="AD1140" s="103"/>
      <c r="AE1140" s="103"/>
      <c r="AF1140" s="103"/>
      <c r="AG1140" s="103"/>
    </row>
    <row r="1141" spans="1:33" ht="24" customHeight="1">
      <c r="A1141" s="102"/>
      <c r="B1141" s="102"/>
      <c r="C1141" s="102"/>
      <c r="D1141" s="102"/>
      <c r="E1141" s="102"/>
      <c r="F1141" s="102"/>
      <c r="G1141" s="102"/>
      <c r="H1141" s="102"/>
      <c r="I1141" s="102"/>
      <c r="J1141" s="102"/>
      <c r="K1141" s="102"/>
      <c r="L1141" s="102"/>
      <c r="M1141" s="102"/>
      <c r="N1141" s="102"/>
      <c r="O1141" s="102"/>
      <c r="P1141" s="102"/>
      <c r="Q1141" s="102"/>
      <c r="R1141" s="102"/>
      <c r="S1141" s="102"/>
      <c r="T1141" s="102"/>
      <c r="U1141" s="102"/>
      <c r="V1141" s="102"/>
      <c r="W1141" s="102"/>
      <c r="X1141" s="102"/>
      <c r="Y1141" s="102"/>
      <c r="Z1141" s="102"/>
      <c r="AA1141" s="102"/>
      <c r="AB1141" s="102"/>
      <c r="AC1141" s="102"/>
      <c r="AD1141" s="102"/>
      <c r="AE1141" s="102"/>
      <c r="AF1141" s="102"/>
      <c r="AG1141" s="104">
        <f>AG1129+1</f>
        <v>96</v>
      </c>
    </row>
    <row r="1142" spans="1:33" ht="24" customHeight="1" thickBot="1">
      <c r="A1142" s="100" t="s">
        <v>141</v>
      </c>
      <c r="B1142" s="100"/>
      <c r="C1142" s="100"/>
      <c r="D1142" s="100"/>
      <c r="E1142" s="100"/>
      <c r="F1142" s="101" t="s">
        <v>142</v>
      </c>
      <c r="G1142" s="100"/>
      <c r="H1142" s="100"/>
      <c r="I1142" s="100"/>
      <c r="J1142" s="100"/>
      <c r="K1142" s="100"/>
      <c r="L1142" s="100"/>
      <c r="M1142" s="100"/>
      <c r="N1142" s="100" t="s">
        <v>16</v>
      </c>
      <c r="O1142" s="100"/>
      <c r="P1142" s="100"/>
      <c r="Q1142" s="100"/>
      <c r="R1142" s="100"/>
      <c r="S1142" s="100"/>
      <c r="T1142" s="100"/>
      <c r="U1142" s="100"/>
      <c r="V1142" s="100"/>
      <c r="W1142" s="100"/>
      <c r="X1142" s="100"/>
      <c r="Y1142" s="100"/>
      <c r="Z1142" s="100"/>
      <c r="AA1142" s="100"/>
      <c r="AB1142" s="100"/>
      <c r="AC1142" s="100"/>
      <c r="AD1142" s="100"/>
      <c r="AE1142" s="100" t="s">
        <v>16</v>
      </c>
      <c r="AF1142" s="100"/>
      <c r="AG1142" s="100"/>
    </row>
    <row r="1143" spans="5:33" ht="24" customHeight="1">
      <c r="E1143" s="186">
        <f>Pelit!A110</f>
      </c>
      <c r="F1143" s="186"/>
      <c r="G1143" s="186"/>
      <c r="H1143" s="186"/>
      <c r="I1143" s="186"/>
      <c r="J1143" s="186"/>
      <c r="K1143" s="186"/>
      <c r="L1143" s="186"/>
      <c r="N1143" s="187"/>
      <c r="O1143" s="188"/>
      <c r="P1143" s="188"/>
      <c r="Q1143" s="189"/>
      <c r="V1143" s="186">
        <f>Pelit!F110</f>
      </c>
      <c r="W1143" s="186"/>
      <c r="X1143" s="186"/>
      <c r="Y1143" s="186"/>
      <c r="Z1143" s="186"/>
      <c r="AA1143" s="186"/>
      <c r="AB1143" s="186"/>
      <c r="AC1143" s="186"/>
      <c r="AE1143" s="187"/>
      <c r="AF1143" s="188"/>
      <c r="AG1143" s="189"/>
    </row>
    <row r="1144" spans="1:33" ht="24" customHeight="1" thickBot="1">
      <c r="A1144" s="185" t="s">
        <v>145</v>
      </c>
      <c r="B1144" s="185"/>
      <c r="C1144" s="185"/>
      <c r="D1144" s="185"/>
      <c r="E1144" s="186"/>
      <c r="F1144" s="186"/>
      <c r="G1144" s="186"/>
      <c r="H1144" s="186"/>
      <c r="I1144" s="186"/>
      <c r="J1144" s="186"/>
      <c r="K1144" s="186"/>
      <c r="L1144" s="186"/>
      <c r="N1144" s="190"/>
      <c r="O1144" s="191"/>
      <c r="P1144" s="191"/>
      <c r="Q1144" s="192"/>
      <c r="R1144" s="185" t="s">
        <v>146</v>
      </c>
      <c r="S1144" s="185"/>
      <c r="T1144" s="185"/>
      <c r="U1144" s="185"/>
      <c r="V1144" s="186"/>
      <c r="W1144" s="186"/>
      <c r="X1144" s="186"/>
      <c r="Y1144" s="186"/>
      <c r="Z1144" s="186"/>
      <c r="AA1144" s="186"/>
      <c r="AB1144" s="186"/>
      <c r="AC1144" s="186"/>
      <c r="AD1144" s="98"/>
      <c r="AE1144" s="190"/>
      <c r="AF1144" s="191"/>
      <c r="AG1144" s="192"/>
    </row>
    <row r="1145" ht="24" customHeight="1" thickBot="1"/>
    <row r="1146" spans="1:33" ht="24" customHeight="1" thickBot="1">
      <c r="A1146" s="184" t="s">
        <v>117</v>
      </c>
      <c r="B1146" s="184"/>
      <c r="C1146" s="184"/>
      <c r="D1146" s="184" t="s">
        <v>118</v>
      </c>
      <c r="E1146" s="184"/>
      <c r="F1146" s="184"/>
      <c r="G1146" s="184" t="s">
        <v>119</v>
      </c>
      <c r="H1146" s="184"/>
      <c r="I1146" s="184"/>
      <c r="J1146" s="184" t="s">
        <v>120</v>
      </c>
      <c r="K1146" s="184"/>
      <c r="L1146" s="184"/>
      <c r="M1146" s="184" t="s">
        <v>121</v>
      </c>
      <c r="N1146" s="184"/>
      <c r="O1146" s="184"/>
      <c r="P1146" s="184" t="s">
        <v>122</v>
      </c>
      <c r="Q1146" s="184"/>
      <c r="R1146" s="184"/>
      <c r="S1146" s="184" t="s">
        <v>123</v>
      </c>
      <c r="T1146" s="184"/>
      <c r="U1146" s="184"/>
      <c r="V1146" s="184" t="s">
        <v>124</v>
      </c>
      <c r="W1146" s="184"/>
      <c r="X1146" s="184"/>
      <c r="Y1146" s="184" t="s">
        <v>125</v>
      </c>
      <c r="Z1146" s="184"/>
      <c r="AA1146" s="184"/>
      <c r="AB1146" s="184" t="s">
        <v>126</v>
      </c>
      <c r="AC1146" s="184"/>
      <c r="AD1146" s="184"/>
      <c r="AE1146" s="184" t="s">
        <v>127</v>
      </c>
      <c r="AF1146" s="184"/>
      <c r="AG1146" s="184"/>
    </row>
    <row r="1147" spans="1:33" ht="24" customHeight="1">
      <c r="A1147" s="182"/>
      <c r="B1147" s="175" t="s">
        <v>18</v>
      </c>
      <c r="C1147" s="177"/>
      <c r="D1147" s="173"/>
      <c r="E1147" s="180" t="s">
        <v>18</v>
      </c>
      <c r="F1147" s="177"/>
      <c r="G1147" s="173"/>
      <c r="H1147" s="175" t="s">
        <v>18</v>
      </c>
      <c r="I1147" s="177"/>
      <c r="J1147" s="173"/>
      <c r="K1147" s="175" t="s">
        <v>18</v>
      </c>
      <c r="L1147" s="177"/>
      <c r="M1147" s="173"/>
      <c r="N1147" s="175" t="s">
        <v>18</v>
      </c>
      <c r="O1147" s="177"/>
      <c r="P1147" s="182"/>
      <c r="Q1147" s="175" t="s">
        <v>18</v>
      </c>
      <c r="R1147" s="177"/>
      <c r="S1147" s="173"/>
      <c r="T1147" s="180" t="s">
        <v>18</v>
      </c>
      <c r="U1147" s="177"/>
      <c r="V1147" s="173"/>
      <c r="W1147" s="175" t="s">
        <v>18</v>
      </c>
      <c r="X1147" s="177"/>
      <c r="Y1147" s="173"/>
      <c r="Z1147" s="175" t="s">
        <v>18</v>
      </c>
      <c r="AA1147" s="177"/>
      <c r="AB1147" s="173"/>
      <c r="AC1147" s="175" t="s">
        <v>18</v>
      </c>
      <c r="AD1147" s="177"/>
      <c r="AE1147" s="173"/>
      <c r="AF1147" s="175" t="s">
        <v>18</v>
      </c>
      <c r="AG1147" s="177"/>
    </row>
    <row r="1148" spans="1:33" ht="24" customHeight="1" thickBot="1">
      <c r="A1148" s="183"/>
      <c r="B1148" s="176"/>
      <c r="C1148" s="178"/>
      <c r="D1148" s="174"/>
      <c r="E1148" s="181"/>
      <c r="F1148" s="178"/>
      <c r="G1148" s="174"/>
      <c r="H1148" s="176"/>
      <c r="I1148" s="178"/>
      <c r="J1148" s="174"/>
      <c r="K1148" s="176"/>
      <c r="L1148" s="178"/>
      <c r="M1148" s="174"/>
      <c r="N1148" s="176"/>
      <c r="O1148" s="178"/>
      <c r="P1148" s="183"/>
      <c r="Q1148" s="176"/>
      <c r="R1148" s="178"/>
      <c r="S1148" s="174"/>
      <c r="T1148" s="181"/>
      <c r="U1148" s="178"/>
      <c r="V1148" s="174"/>
      <c r="W1148" s="176"/>
      <c r="X1148" s="178"/>
      <c r="Y1148" s="174"/>
      <c r="Z1148" s="176"/>
      <c r="AA1148" s="178"/>
      <c r="AB1148" s="174"/>
      <c r="AC1148" s="176"/>
      <c r="AD1148" s="178"/>
      <c r="AE1148" s="174"/>
      <c r="AF1148" s="176"/>
      <c r="AG1148" s="178"/>
    </row>
    <row r="1149" ht="24" customHeight="1"/>
    <row r="1150" spans="11:18" ht="24" customHeight="1">
      <c r="K1150" s="179" t="s">
        <v>147</v>
      </c>
      <c r="L1150" s="179"/>
      <c r="M1150" s="179"/>
      <c r="N1150" s="179"/>
      <c r="O1150" s="179"/>
      <c r="P1150" s="179"/>
      <c r="Q1150" s="179"/>
      <c r="R1150" s="179"/>
    </row>
    <row r="1151" spans="1:33" ht="24" customHeight="1">
      <c r="A1151" s="98"/>
      <c r="B1151" s="98"/>
      <c r="C1151" s="98"/>
      <c r="D1151" s="98"/>
      <c r="E1151" s="98"/>
      <c r="F1151" s="98"/>
      <c r="G1151" s="98"/>
      <c r="H1151" s="98"/>
      <c r="I1151" s="98"/>
      <c r="J1151" s="105" t="s">
        <v>143</v>
      </c>
      <c r="K1151" s="179"/>
      <c r="L1151" s="179"/>
      <c r="M1151" s="179"/>
      <c r="N1151" s="179"/>
      <c r="O1151" s="179"/>
      <c r="P1151" s="179"/>
      <c r="Q1151" s="179"/>
      <c r="R1151" s="179"/>
      <c r="S1151" s="98"/>
      <c r="T1151" s="98"/>
      <c r="U1151" s="98"/>
      <c r="V1151" s="98"/>
      <c r="W1151" s="98"/>
      <c r="X1151" s="98"/>
      <c r="Y1151" s="98"/>
      <c r="Z1151" s="98"/>
      <c r="AA1151" s="98"/>
      <c r="AB1151" s="98"/>
      <c r="AC1151" s="98"/>
      <c r="AD1151" s="98"/>
      <c r="AE1151" s="98"/>
      <c r="AF1151" s="98"/>
      <c r="AG1151" s="98"/>
    </row>
    <row r="1152" ht="24" customHeight="1">
      <c r="A1152" s="98"/>
    </row>
    <row r="1153" spans="1:33" ht="24" customHeight="1">
      <c r="A1153" s="11"/>
      <c r="AG1153" s="104">
        <f>AG1141+1</f>
        <v>97</v>
      </c>
    </row>
    <row r="1154" spans="1:33" ht="24" customHeight="1" thickBot="1">
      <c r="A1154" s="100" t="s">
        <v>141</v>
      </c>
      <c r="B1154" s="100"/>
      <c r="C1154" s="100"/>
      <c r="D1154" s="100"/>
      <c r="E1154" s="100"/>
      <c r="F1154" s="101" t="s">
        <v>142</v>
      </c>
      <c r="G1154" s="100"/>
      <c r="H1154" s="100"/>
      <c r="I1154" s="100"/>
      <c r="J1154" s="100"/>
      <c r="K1154" s="100"/>
      <c r="L1154" s="100"/>
      <c r="M1154" s="100"/>
      <c r="N1154" s="100" t="s">
        <v>16</v>
      </c>
      <c r="O1154" s="100"/>
      <c r="P1154" s="100"/>
      <c r="Q1154" s="100"/>
      <c r="R1154" s="100"/>
      <c r="S1154" s="100"/>
      <c r="T1154" s="100"/>
      <c r="U1154" s="100"/>
      <c r="V1154" s="100"/>
      <c r="W1154" s="100"/>
      <c r="X1154" s="100"/>
      <c r="Y1154" s="100"/>
      <c r="Z1154" s="100"/>
      <c r="AA1154" s="100"/>
      <c r="AB1154" s="100"/>
      <c r="AC1154" s="100"/>
      <c r="AD1154" s="100"/>
      <c r="AE1154" s="100" t="s">
        <v>16</v>
      </c>
      <c r="AF1154" s="100"/>
      <c r="AG1154" s="100"/>
    </row>
    <row r="1155" spans="5:33" ht="24" customHeight="1">
      <c r="E1155" s="186">
        <f>Pelit!A113</f>
      </c>
      <c r="F1155" s="186"/>
      <c r="G1155" s="186"/>
      <c r="H1155" s="186"/>
      <c r="I1155" s="186"/>
      <c r="J1155" s="186"/>
      <c r="K1155" s="186"/>
      <c r="L1155" s="186"/>
      <c r="N1155" s="187"/>
      <c r="O1155" s="188"/>
      <c r="P1155" s="188"/>
      <c r="Q1155" s="189"/>
      <c r="V1155" s="186">
        <f>Pelit!F113</f>
      </c>
      <c r="W1155" s="186"/>
      <c r="X1155" s="186"/>
      <c r="Y1155" s="186"/>
      <c r="Z1155" s="186"/>
      <c r="AA1155" s="186"/>
      <c r="AB1155" s="186"/>
      <c r="AC1155" s="186"/>
      <c r="AE1155" s="187"/>
      <c r="AF1155" s="188"/>
      <c r="AG1155" s="189"/>
    </row>
    <row r="1156" spans="1:33" ht="24" customHeight="1" thickBot="1">
      <c r="A1156" s="185" t="s">
        <v>145</v>
      </c>
      <c r="B1156" s="185"/>
      <c r="C1156" s="185"/>
      <c r="D1156" s="185"/>
      <c r="E1156" s="186"/>
      <c r="F1156" s="186"/>
      <c r="G1156" s="186"/>
      <c r="H1156" s="186"/>
      <c r="I1156" s="186"/>
      <c r="J1156" s="186"/>
      <c r="K1156" s="186"/>
      <c r="L1156" s="186"/>
      <c r="N1156" s="190"/>
      <c r="O1156" s="191"/>
      <c r="P1156" s="191"/>
      <c r="Q1156" s="192"/>
      <c r="R1156" s="185" t="s">
        <v>146</v>
      </c>
      <c r="S1156" s="185"/>
      <c r="T1156" s="185"/>
      <c r="U1156" s="185"/>
      <c r="V1156" s="186"/>
      <c r="W1156" s="186"/>
      <c r="X1156" s="186"/>
      <c r="Y1156" s="186"/>
      <c r="Z1156" s="186"/>
      <c r="AA1156" s="186"/>
      <c r="AB1156" s="186"/>
      <c r="AC1156" s="186"/>
      <c r="AD1156" s="98"/>
      <c r="AE1156" s="190"/>
      <c r="AF1156" s="191"/>
      <c r="AG1156" s="192"/>
    </row>
    <row r="1157" ht="24" customHeight="1" thickBot="1"/>
    <row r="1158" spans="1:33" ht="24" customHeight="1" thickBot="1">
      <c r="A1158" s="184" t="s">
        <v>117</v>
      </c>
      <c r="B1158" s="184"/>
      <c r="C1158" s="184"/>
      <c r="D1158" s="184" t="s">
        <v>118</v>
      </c>
      <c r="E1158" s="184"/>
      <c r="F1158" s="184"/>
      <c r="G1158" s="184" t="s">
        <v>119</v>
      </c>
      <c r="H1158" s="184"/>
      <c r="I1158" s="184"/>
      <c r="J1158" s="184" t="s">
        <v>120</v>
      </c>
      <c r="K1158" s="184"/>
      <c r="L1158" s="184"/>
      <c r="M1158" s="184" t="s">
        <v>121</v>
      </c>
      <c r="N1158" s="184"/>
      <c r="O1158" s="184"/>
      <c r="P1158" s="184" t="s">
        <v>122</v>
      </c>
      <c r="Q1158" s="184"/>
      <c r="R1158" s="184"/>
      <c r="S1158" s="184" t="s">
        <v>123</v>
      </c>
      <c r="T1158" s="184"/>
      <c r="U1158" s="184"/>
      <c r="V1158" s="184" t="s">
        <v>124</v>
      </c>
      <c r="W1158" s="184"/>
      <c r="X1158" s="184"/>
      <c r="Y1158" s="184" t="s">
        <v>125</v>
      </c>
      <c r="Z1158" s="184"/>
      <c r="AA1158" s="184"/>
      <c r="AB1158" s="184" t="s">
        <v>126</v>
      </c>
      <c r="AC1158" s="184"/>
      <c r="AD1158" s="184"/>
      <c r="AE1158" s="184" t="s">
        <v>127</v>
      </c>
      <c r="AF1158" s="184"/>
      <c r="AG1158" s="184"/>
    </row>
    <row r="1159" spans="1:33" ht="24" customHeight="1">
      <c r="A1159" s="182"/>
      <c r="B1159" s="175" t="s">
        <v>18</v>
      </c>
      <c r="C1159" s="177"/>
      <c r="D1159" s="173"/>
      <c r="E1159" s="180" t="s">
        <v>18</v>
      </c>
      <c r="F1159" s="177"/>
      <c r="G1159" s="173"/>
      <c r="H1159" s="175" t="s">
        <v>18</v>
      </c>
      <c r="I1159" s="177"/>
      <c r="J1159" s="173"/>
      <c r="K1159" s="175" t="s">
        <v>18</v>
      </c>
      <c r="L1159" s="177"/>
      <c r="M1159" s="173"/>
      <c r="N1159" s="175" t="s">
        <v>18</v>
      </c>
      <c r="O1159" s="177"/>
      <c r="P1159" s="182"/>
      <c r="Q1159" s="175" t="s">
        <v>18</v>
      </c>
      <c r="R1159" s="177"/>
      <c r="S1159" s="173"/>
      <c r="T1159" s="180" t="s">
        <v>18</v>
      </c>
      <c r="U1159" s="177"/>
      <c r="V1159" s="173"/>
      <c r="W1159" s="175" t="s">
        <v>18</v>
      </c>
      <c r="X1159" s="177"/>
      <c r="Y1159" s="173"/>
      <c r="Z1159" s="175" t="s">
        <v>18</v>
      </c>
      <c r="AA1159" s="177"/>
      <c r="AB1159" s="173"/>
      <c r="AC1159" s="175" t="s">
        <v>18</v>
      </c>
      <c r="AD1159" s="177"/>
      <c r="AE1159" s="173"/>
      <c r="AF1159" s="175" t="s">
        <v>18</v>
      </c>
      <c r="AG1159" s="177"/>
    </row>
    <row r="1160" spans="1:33" ht="24" customHeight="1" thickBot="1">
      <c r="A1160" s="183"/>
      <c r="B1160" s="176"/>
      <c r="C1160" s="178"/>
      <c r="D1160" s="174"/>
      <c r="E1160" s="181"/>
      <c r="F1160" s="178"/>
      <c r="G1160" s="174"/>
      <c r="H1160" s="176"/>
      <c r="I1160" s="178"/>
      <c r="J1160" s="174"/>
      <c r="K1160" s="176"/>
      <c r="L1160" s="178"/>
      <c r="M1160" s="174"/>
      <c r="N1160" s="176"/>
      <c r="O1160" s="178"/>
      <c r="P1160" s="183"/>
      <c r="Q1160" s="176"/>
      <c r="R1160" s="178"/>
      <c r="S1160" s="174"/>
      <c r="T1160" s="181"/>
      <c r="U1160" s="178"/>
      <c r="V1160" s="174"/>
      <c r="W1160" s="176"/>
      <c r="X1160" s="178"/>
      <c r="Y1160" s="174"/>
      <c r="Z1160" s="176"/>
      <c r="AA1160" s="178"/>
      <c r="AB1160" s="174"/>
      <c r="AC1160" s="176"/>
      <c r="AD1160" s="178"/>
      <c r="AE1160" s="174"/>
      <c r="AF1160" s="176"/>
      <c r="AG1160" s="178"/>
    </row>
    <row r="1161" spans="1:33" ht="24" customHeight="1">
      <c r="A1161" s="102"/>
      <c r="B1161" s="102"/>
      <c r="C1161" s="102"/>
      <c r="D1161" s="102"/>
      <c r="E1161" s="102"/>
      <c r="F1161" s="102"/>
      <c r="G1161" s="102"/>
      <c r="H1161" s="102"/>
      <c r="I1161" s="102"/>
      <c r="J1161" s="102"/>
      <c r="K1161" s="102"/>
      <c r="L1161" s="102"/>
      <c r="M1161" s="102"/>
      <c r="N1161" s="102"/>
      <c r="O1161" s="102"/>
      <c r="P1161" s="102"/>
      <c r="Q1161" s="102"/>
      <c r="R1161" s="102"/>
      <c r="S1161" s="102"/>
      <c r="T1161" s="102"/>
      <c r="U1161" s="102"/>
      <c r="V1161" s="102"/>
      <c r="W1161" s="102"/>
      <c r="X1161" s="102"/>
      <c r="Y1161" s="102"/>
      <c r="Z1161" s="102"/>
      <c r="AA1161" s="102"/>
      <c r="AB1161" s="102"/>
      <c r="AC1161" s="102"/>
      <c r="AD1161" s="102"/>
      <c r="AE1161" s="102"/>
      <c r="AF1161" s="102"/>
      <c r="AG1161" s="102"/>
    </row>
    <row r="1162" spans="1:33" ht="24" customHeight="1">
      <c r="A1162" s="102"/>
      <c r="B1162" s="102"/>
      <c r="C1162" s="102"/>
      <c r="D1162" s="102"/>
      <c r="E1162" s="102"/>
      <c r="F1162" s="102"/>
      <c r="G1162" s="102"/>
      <c r="H1162" s="102"/>
      <c r="I1162" s="102"/>
      <c r="J1162" s="102"/>
      <c r="K1162" s="179" t="s">
        <v>147</v>
      </c>
      <c r="L1162" s="179"/>
      <c r="M1162" s="179"/>
      <c r="N1162" s="179"/>
      <c r="O1162" s="179"/>
      <c r="P1162" s="179"/>
      <c r="Q1162" s="179"/>
      <c r="R1162" s="179"/>
      <c r="S1162" s="102"/>
      <c r="T1162" s="102"/>
      <c r="U1162" s="102"/>
      <c r="V1162" s="102"/>
      <c r="W1162" s="102"/>
      <c r="X1162" s="102"/>
      <c r="Y1162" s="102"/>
      <c r="Z1162" s="102"/>
      <c r="AA1162" s="102"/>
      <c r="AB1162" s="102"/>
      <c r="AC1162" s="102"/>
      <c r="AD1162" s="102"/>
      <c r="AE1162" s="102"/>
      <c r="AF1162" s="102"/>
      <c r="AG1162" s="102"/>
    </row>
    <row r="1163" spans="1:33" ht="24" customHeight="1">
      <c r="A1163" s="98"/>
      <c r="B1163" s="102"/>
      <c r="C1163" s="102"/>
      <c r="D1163" s="102"/>
      <c r="E1163" s="102"/>
      <c r="F1163" s="102"/>
      <c r="G1163" s="102"/>
      <c r="H1163" s="102"/>
      <c r="I1163" s="102"/>
      <c r="J1163" s="105" t="s">
        <v>143</v>
      </c>
      <c r="K1163" s="179"/>
      <c r="L1163" s="179"/>
      <c r="M1163" s="179"/>
      <c r="N1163" s="179"/>
      <c r="O1163" s="179"/>
      <c r="P1163" s="179"/>
      <c r="Q1163" s="179"/>
      <c r="R1163" s="179"/>
      <c r="S1163" s="102"/>
      <c r="T1163" s="102"/>
      <c r="U1163" s="102"/>
      <c r="V1163" s="102"/>
      <c r="W1163" s="102"/>
      <c r="X1163" s="102"/>
      <c r="Y1163" s="102"/>
      <c r="Z1163" s="102"/>
      <c r="AA1163" s="102"/>
      <c r="AB1163" s="102"/>
      <c r="AC1163" s="102"/>
      <c r="AD1163" s="102"/>
      <c r="AE1163" s="102"/>
      <c r="AF1163" s="102"/>
      <c r="AG1163" s="102"/>
    </row>
    <row r="1164" spans="1:33" ht="24" customHeight="1">
      <c r="A1164" s="103"/>
      <c r="B1164" s="103"/>
      <c r="C1164" s="103"/>
      <c r="D1164" s="103"/>
      <c r="E1164" s="103"/>
      <c r="F1164" s="103"/>
      <c r="G1164" s="103"/>
      <c r="H1164" s="103"/>
      <c r="I1164" s="103"/>
      <c r="J1164" s="103"/>
      <c r="K1164" s="103"/>
      <c r="L1164" s="103"/>
      <c r="M1164" s="103"/>
      <c r="N1164" s="103"/>
      <c r="O1164" s="103"/>
      <c r="P1164" s="103"/>
      <c r="Q1164" s="103"/>
      <c r="R1164" s="103"/>
      <c r="S1164" s="103"/>
      <c r="T1164" s="103"/>
      <c r="U1164" s="103"/>
      <c r="V1164" s="103"/>
      <c r="W1164" s="103"/>
      <c r="X1164" s="103"/>
      <c r="Y1164" s="103"/>
      <c r="Z1164" s="103"/>
      <c r="AA1164" s="103"/>
      <c r="AB1164" s="103"/>
      <c r="AC1164" s="103"/>
      <c r="AD1164" s="103"/>
      <c r="AE1164" s="103"/>
      <c r="AF1164" s="103"/>
      <c r="AG1164" s="103"/>
    </row>
    <row r="1165" spans="1:33" ht="24" customHeight="1">
      <c r="A1165" s="102"/>
      <c r="B1165" s="102"/>
      <c r="C1165" s="102"/>
      <c r="D1165" s="102"/>
      <c r="E1165" s="102"/>
      <c r="F1165" s="102"/>
      <c r="G1165" s="102"/>
      <c r="H1165" s="102"/>
      <c r="I1165" s="102"/>
      <c r="J1165" s="102"/>
      <c r="K1165" s="102"/>
      <c r="L1165" s="102"/>
      <c r="M1165" s="102"/>
      <c r="N1165" s="102"/>
      <c r="O1165" s="102"/>
      <c r="P1165" s="102"/>
      <c r="Q1165" s="102"/>
      <c r="R1165" s="102"/>
      <c r="S1165" s="102"/>
      <c r="T1165" s="102"/>
      <c r="U1165" s="102"/>
      <c r="V1165" s="102"/>
      <c r="W1165" s="102"/>
      <c r="X1165" s="102"/>
      <c r="Y1165" s="102"/>
      <c r="Z1165" s="102"/>
      <c r="AA1165" s="102"/>
      <c r="AB1165" s="102"/>
      <c r="AC1165" s="102"/>
      <c r="AD1165" s="102"/>
      <c r="AE1165" s="102"/>
      <c r="AF1165" s="102"/>
      <c r="AG1165" s="104">
        <f>AG1153+1</f>
        <v>98</v>
      </c>
    </row>
    <row r="1166" spans="1:33" ht="24" customHeight="1" thickBot="1">
      <c r="A1166" s="100" t="s">
        <v>141</v>
      </c>
      <c r="B1166" s="100"/>
      <c r="C1166" s="100"/>
      <c r="D1166" s="100"/>
      <c r="E1166" s="100"/>
      <c r="F1166" s="101" t="s">
        <v>142</v>
      </c>
      <c r="G1166" s="100"/>
      <c r="H1166" s="100"/>
      <c r="I1166" s="100"/>
      <c r="J1166" s="100"/>
      <c r="K1166" s="100"/>
      <c r="L1166" s="100"/>
      <c r="M1166" s="100"/>
      <c r="N1166" s="100" t="s">
        <v>16</v>
      </c>
      <c r="O1166" s="100"/>
      <c r="P1166" s="100"/>
      <c r="Q1166" s="100"/>
      <c r="R1166" s="100"/>
      <c r="S1166" s="100"/>
      <c r="T1166" s="100"/>
      <c r="U1166" s="100"/>
      <c r="V1166" s="100"/>
      <c r="W1166" s="100"/>
      <c r="X1166" s="100"/>
      <c r="Y1166" s="100"/>
      <c r="Z1166" s="100"/>
      <c r="AA1166" s="100"/>
      <c r="AB1166" s="100"/>
      <c r="AC1166" s="100"/>
      <c r="AD1166" s="100"/>
      <c r="AE1166" s="100" t="s">
        <v>16</v>
      </c>
      <c r="AF1166" s="100"/>
      <c r="AG1166" s="100"/>
    </row>
    <row r="1167" spans="5:33" ht="24" customHeight="1">
      <c r="E1167" s="186">
        <f>Pelit!A114</f>
      </c>
      <c r="F1167" s="186"/>
      <c r="G1167" s="186"/>
      <c r="H1167" s="186"/>
      <c r="I1167" s="186"/>
      <c r="J1167" s="186"/>
      <c r="K1167" s="186"/>
      <c r="L1167" s="186"/>
      <c r="N1167" s="187"/>
      <c r="O1167" s="188"/>
      <c r="P1167" s="188"/>
      <c r="Q1167" s="189"/>
      <c r="V1167" s="186">
        <f>Pelit!F114</f>
      </c>
      <c r="W1167" s="186"/>
      <c r="X1167" s="186"/>
      <c r="Y1167" s="186"/>
      <c r="Z1167" s="186"/>
      <c r="AA1167" s="186"/>
      <c r="AB1167" s="186"/>
      <c r="AC1167" s="186"/>
      <c r="AE1167" s="187"/>
      <c r="AF1167" s="188"/>
      <c r="AG1167" s="189"/>
    </row>
    <row r="1168" spans="1:33" ht="24" customHeight="1" thickBot="1">
      <c r="A1168" s="185" t="s">
        <v>145</v>
      </c>
      <c r="B1168" s="185"/>
      <c r="C1168" s="185"/>
      <c r="D1168" s="185"/>
      <c r="E1168" s="186"/>
      <c r="F1168" s="186"/>
      <c r="G1168" s="186"/>
      <c r="H1168" s="186"/>
      <c r="I1168" s="186"/>
      <c r="J1168" s="186"/>
      <c r="K1168" s="186"/>
      <c r="L1168" s="186"/>
      <c r="N1168" s="190"/>
      <c r="O1168" s="191"/>
      <c r="P1168" s="191"/>
      <c r="Q1168" s="192"/>
      <c r="R1168" s="185" t="s">
        <v>146</v>
      </c>
      <c r="S1168" s="185"/>
      <c r="T1168" s="185"/>
      <c r="U1168" s="185"/>
      <c r="V1168" s="186"/>
      <c r="W1168" s="186"/>
      <c r="X1168" s="186"/>
      <c r="Y1168" s="186"/>
      <c r="Z1168" s="186"/>
      <c r="AA1168" s="186"/>
      <c r="AB1168" s="186"/>
      <c r="AC1168" s="186"/>
      <c r="AD1168" s="98"/>
      <c r="AE1168" s="190"/>
      <c r="AF1168" s="191"/>
      <c r="AG1168" s="192"/>
    </row>
    <row r="1169" ht="24" customHeight="1" thickBot="1"/>
    <row r="1170" spans="1:33" ht="24" customHeight="1" thickBot="1">
      <c r="A1170" s="184" t="s">
        <v>117</v>
      </c>
      <c r="B1170" s="184"/>
      <c r="C1170" s="184"/>
      <c r="D1170" s="184" t="s">
        <v>118</v>
      </c>
      <c r="E1170" s="184"/>
      <c r="F1170" s="184"/>
      <c r="G1170" s="184" t="s">
        <v>119</v>
      </c>
      <c r="H1170" s="184"/>
      <c r="I1170" s="184"/>
      <c r="J1170" s="184" t="s">
        <v>120</v>
      </c>
      <c r="K1170" s="184"/>
      <c r="L1170" s="184"/>
      <c r="M1170" s="184" t="s">
        <v>121</v>
      </c>
      <c r="N1170" s="184"/>
      <c r="O1170" s="184"/>
      <c r="P1170" s="184" t="s">
        <v>122</v>
      </c>
      <c r="Q1170" s="184"/>
      <c r="R1170" s="184"/>
      <c r="S1170" s="184" t="s">
        <v>123</v>
      </c>
      <c r="T1170" s="184"/>
      <c r="U1170" s="184"/>
      <c r="V1170" s="184" t="s">
        <v>124</v>
      </c>
      <c r="W1170" s="184"/>
      <c r="X1170" s="184"/>
      <c r="Y1170" s="184" t="s">
        <v>125</v>
      </c>
      <c r="Z1170" s="184"/>
      <c r="AA1170" s="184"/>
      <c r="AB1170" s="184" t="s">
        <v>126</v>
      </c>
      <c r="AC1170" s="184"/>
      <c r="AD1170" s="184"/>
      <c r="AE1170" s="184" t="s">
        <v>127</v>
      </c>
      <c r="AF1170" s="184"/>
      <c r="AG1170" s="184"/>
    </row>
    <row r="1171" spans="1:33" ht="24" customHeight="1">
      <c r="A1171" s="182"/>
      <c r="B1171" s="175" t="s">
        <v>18</v>
      </c>
      <c r="C1171" s="177"/>
      <c r="D1171" s="173"/>
      <c r="E1171" s="180" t="s">
        <v>18</v>
      </c>
      <c r="F1171" s="177"/>
      <c r="G1171" s="173"/>
      <c r="H1171" s="175" t="s">
        <v>18</v>
      </c>
      <c r="I1171" s="177"/>
      <c r="J1171" s="173"/>
      <c r="K1171" s="175" t="s">
        <v>18</v>
      </c>
      <c r="L1171" s="177"/>
      <c r="M1171" s="173"/>
      <c r="N1171" s="175" t="s">
        <v>18</v>
      </c>
      <c r="O1171" s="177"/>
      <c r="P1171" s="182"/>
      <c r="Q1171" s="175" t="s">
        <v>18</v>
      </c>
      <c r="R1171" s="177"/>
      <c r="S1171" s="173"/>
      <c r="T1171" s="180" t="s">
        <v>18</v>
      </c>
      <c r="U1171" s="177"/>
      <c r="V1171" s="173"/>
      <c r="W1171" s="175" t="s">
        <v>18</v>
      </c>
      <c r="X1171" s="177"/>
      <c r="Y1171" s="173"/>
      <c r="Z1171" s="175" t="s">
        <v>18</v>
      </c>
      <c r="AA1171" s="177"/>
      <c r="AB1171" s="173"/>
      <c r="AC1171" s="175" t="s">
        <v>18</v>
      </c>
      <c r="AD1171" s="177"/>
      <c r="AE1171" s="173"/>
      <c r="AF1171" s="175" t="s">
        <v>18</v>
      </c>
      <c r="AG1171" s="177"/>
    </row>
    <row r="1172" spans="1:33" ht="24" customHeight="1" thickBot="1">
      <c r="A1172" s="183"/>
      <c r="B1172" s="176"/>
      <c r="C1172" s="178"/>
      <c r="D1172" s="174"/>
      <c r="E1172" s="181"/>
      <c r="F1172" s="178"/>
      <c r="G1172" s="174"/>
      <c r="H1172" s="176"/>
      <c r="I1172" s="178"/>
      <c r="J1172" s="174"/>
      <c r="K1172" s="176"/>
      <c r="L1172" s="178"/>
      <c r="M1172" s="174"/>
      <c r="N1172" s="176"/>
      <c r="O1172" s="178"/>
      <c r="P1172" s="183"/>
      <c r="Q1172" s="176"/>
      <c r="R1172" s="178"/>
      <c r="S1172" s="174"/>
      <c r="T1172" s="181"/>
      <c r="U1172" s="178"/>
      <c r="V1172" s="174"/>
      <c r="W1172" s="176"/>
      <c r="X1172" s="178"/>
      <c r="Y1172" s="174"/>
      <c r="Z1172" s="176"/>
      <c r="AA1172" s="178"/>
      <c r="AB1172" s="174"/>
      <c r="AC1172" s="176"/>
      <c r="AD1172" s="178"/>
      <c r="AE1172" s="174"/>
      <c r="AF1172" s="176"/>
      <c r="AG1172" s="178"/>
    </row>
    <row r="1173" ht="24" customHeight="1"/>
    <row r="1174" spans="11:18" ht="24" customHeight="1">
      <c r="K1174" s="179" t="s">
        <v>147</v>
      </c>
      <c r="L1174" s="179"/>
      <c r="M1174" s="179"/>
      <c r="N1174" s="179"/>
      <c r="O1174" s="179"/>
      <c r="P1174" s="179"/>
      <c r="Q1174" s="179"/>
      <c r="R1174" s="179"/>
    </row>
    <row r="1175" spans="1:33" ht="24" customHeight="1">
      <c r="A1175" s="98"/>
      <c r="B1175" s="98"/>
      <c r="C1175" s="98"/>
      <c r="D1175" s="98"/>
      <c r="E1175" s="98"/>
      <c r="F1175" s="98"/>
      <c r="G1175" s="98"/>
      <c r="H1175" s="98"/>
      <c r="I1175" s="98"/>
      <c r="J1175" s="105" t="s">
        <v>143</v>
      </c>
      <c r="K1175" s="179"/>
      <c r="L1175" s="179"/>
      <c r="M1175" s="179"/>
      <c r="N1175" s="179"/>
      <c r="O1175" s="179"/>
      <c r="P1175" s="179"/>
      <c r="Q1175" s="179"/>
      <c r="R1175" s="179"/>
      <c r="S1175" s="98"/>
      <c r="T1175" s="98"/>
      <c r="U1175" s="98"/>
      <c r="V1175" s="98"/>
      <c r="W1175" s="98"/>
      <c r="X1175" s="98"/>
      <c r="Y1175" s="98"/>
      <c r="Z1175" s="98"/>
      <c r="AA1175" s="98"/>
      <c r="AB1175" s="98"/>
      <c r="AC1175" s="98"/>
      <c r="AD1175" s="98"/>
      <c r="AE1175" s="98"/>
      <c r="AF1175" s="98"/>
      <c r="AG1175" s="98"/>
    </row>
    <row r="1176" ht="24" customHeight="1">
      <c r="A1176" s="98"/>
    </row>
    <row r="1177" ht="24" customHeight="1">
      <c r="AG1177" s="104">
        <f>AG1165+1</f>
        <v>99</v>
      </c>
    </row>
    <row r="1178" spans="1:33" ht="24" customHeight="1" thickBot="1">
      <c r="A1178" s="100" t="s">
        <v>141</v>
      </c>
      <c r="B1178" s="100"/>
      <c r="C1178" s="100"/>
      <c r="D1178" s="100"/>
      <c r="E1178" s="100"/>
      <c r="F1178" s="101" t="s">
        <v>142</v>
      </c>
      <c r="G1178" s="100"/>
      <c r="H1178" s="100"/>
      <c r="I1178" s="100"/>
      <c r="J1178" s="100"/>
      <c r="K1178" s="100"/>
      <c r="L1178" s="100"/>
      <c r="M1178" s="100"/>
      <c r="N1178" s="100" t="s">
        <v>16</v>
      </c>
      <c r="O1178" s="100"/>
      <c r="P1178" s="100"/>
      <c r="Q1178" s="100"/>
      <c r="R1178" s="100"/>
      <c r="S1178" s="100"/>
      <c r="T1178" s="100"/>
      <c r="U1178" s="100"/>
      <c r="V1178" s="100"/>
      <c r="W1178" s="100"/>
      <c r="X1178" s="100"/>
      <c r="Y1178" s="100"/>
      <c r="Z1178" s="100"/>
      <c r="AA1178" s="100"/>
      <c r="AB1178" s="100"/>
      <c r="AC1178" s="100"/>
      <c r="AD1178" s="100"/>
      <c r="AE1178" s="100" t="s">
        <v>16</v>
      </c>
      <c r="AF1178" s="100"/>
      <c r="AG1178" s="100"/>
    </row>
    <row r="1179" spans="5:33" ht="24" customHeight="1">
      <c r="E1179" s="186">
        <f>Pelit!A115</f>
      </c>
      <c r="F1179" s="186"/>
      <c r="G1179" s="186"/>
      <c r="H1179" s="186"/>
      <c r="I1179" s="186"/>
      <c r="J1179" s="186"/>
      <c r="K1179" s="186"/>
      <c r="L1179" s="186"/>
      <c r="N1179" s="187"/>
      <c r="O1179" s="188"/>
      <c r="P1179" s="188"/>
      <c r="Q1179" s="189"/>
      <c r="V1179" s="186">
        <f>Pelit!F115</f>
      </c>
      <c r="W1179" s="186"/>
      <c r="X1179" s="186"/>
      <c r="Y1179" s="186"/>
      <c r="Z1179" s="186"/>
      <c r="AA1179" s="186"/>
      <c r="AB1179" s="186"/>
      <c r="AC1179" s="186"/>
      <c r="AE1179" s="187"/>
      <c r="AF1179" s="188"/>
      <c r="AG1179" s="189"/>
    </row>
    <row r="1180" spans="1:33" ht="24" customHeight="1" thickBot="1">
      <c r="A1180" s="185" t="s">
        <v>145</v>
      </c>
      <c r="B1180" s="185"/>
      <c r="C1180" s="185"/>
      <c r="D1180" s="185"/>
      <c r="E1180" s="186"/>
      <c r="F1180" s="186"/>
      <c r="G1180" s="186"/>
      <c r="H1180" s="186"/>
      <c r="I1180" s="186"/>
      <c r="J1180" s="186"/>
      <c r="K1180" s="186"/>
      <c r="L1180" s="186"/>
      <c r="N1180" s="190"/>
      <c r="O1180" s="191"/>
      <c r="P1180" s="191"/>
      <c r="Q1180" s="192"/>
      <c r="R1180" s="185" t="s">
        <v>146</v>
      </c>
      <c r="S1180" s="185"/>
      <c r="T1180" s="185"/>
      <c r="U1180" s="185"/>
      <c r="V1180" s="186"/>
      <c r="W1180" s="186"/>
      <c r="X1180" s="186"/>
      <c r="Y1180" s="186"/>
      <c r="Z1180" s="186"/>
      <c r="AA1180" s="186"/>
      <c r="AB1180" s="186"/>
      <c r="AC1180" s="186"/>
      <c r="AD1180" s="98"/>
      <c r="AE1180" s="190"/>
      <c r="AF1180" s="191"/>
      <c r="AG1180" s="192"/>
    </row>
    <row r="1181" ht="24" customHeight="1" thickBot="1"/>
    <row r="1182" spans="1:33" ht="24" customHeight="1" thickBot="1">
      <c r="A1182" s="184" t="s">
        <v>117</v>
      </c>
      <c r="B1182" s="184"/>
      <c r="C1182" s="184"/>
      <c r="D1182" s="184" t="s">
        <v>118</v>
      </c>
      <c r="E1182" s="184"/>
      <c r="F1182" s="184"/>
      <c r="G1182" s="184" t="s">
        <v>119</v>
      </c>
      <c r="H1182" s="184"/>
      <c r="I1182" s="184"/>
      <c r="J1182" s="184" t="s">
        <v>120</v>
      </c>
      <c r="K1182" s="184"/>
      <c r="L1182" s="184"/>
      <c r="M1182" s="184" t="s">
        <v>121</v>
      </c>
      <c r="N1182" s="184"/>
      <c r="O1182" s="184"/>
      <c r="P1182" s="184" t="s">
        <v>122</v>
      </c>
      <c r="Q1182" s="184"/>
      <c r="R1182" s="184"/>
      <c r="S1182" s="184" t="s">
        <v>123</v>
      </c>
      <c r="T1182" s="184"/>
      <c r="U1182" s="184"/>
      <c r="V1182" s="184" t="s">
        <v>124</v>
      </c>
      <c r="W1182" s="184"/>
      <c r="X1182" s="184"/>
      <c r="Y1182" s="184" t="s">
        <v>125</v>
      </c>
      <c r="Z1182" s="184"/>
      <c r="AA1182" s="184"/>
      <c r="AB1182" s="184" t="s">
        <v>126</v>
      </c>
      <c r="AC1182" s="184"/>
      <c r="AD1182" s="184"/>
      <c r="AE1182" s="184" t="s">
        <v>127</v>
      </c>
      <c r="AF1182" s="184"/>
      <c r="AG1182" s="184"/>
    </row>
    <row r="1183" spans="1:33" ht="24" customHeight="1">
      <c r="A1183" s="182"/>
      <c r="B1183" s="175" t="s">
        <v>18</v>
      </c>
      <c r="C1183" s="177"/>
      <c r="D1183" s="173"/>
      <c r="E1183" s="180" t="s">
        <v>18</v>
      </c>
      <c r="F1183" s="177"/>
      <c r="G1183" s="173"/>
      <c r="H1183" s="175" t="s">
        <v>18</v>
      </c>
      <c r="I1183" s="177"/>
      <c r="J1183" s="173"/>
      <c r="K1183" s="175" t="s">
        <v>18</v>
      </c>
      <c r="L1183" s="177"/>
      <c r="M1183" s="173"/>
      <c r="N1183" s="175" t="s">
        <v>18</v>
      </c>
      <c r="O1183" s="177"/>
      <c r="P1183" s="182"/>
      <c r="Q1183" s="175" t="s">
        <v>18</v>
      </c>
      <c r="R1183" s="177"/>
      <c r="S1183" s="173"/>
      <c r="T1183" s="180" t="s">
        <v>18</v>
      </c>
      <c r="U1183" s="177"/>
      <c r="V1183" s="173"/>
      <c r="W1183" s="175" t="s">
        <v>18</v>
      </c>
      <c r="X1183" s="177"/>
      <c r="Y1183" s="173"/>
      <c r="Z1183" s="175" t="s">
        <v>18</v>
      </c>
      <c r="AA1183" s="177"/>
      <c r="AB1183" s="173"/>
      <c r="AC1183" s="175" t="s">
        <v>18</v>
      </c>
      <c r="AD1183" s="177"/>
      <c r="AE1183" s="173"/>
      <c r="AF1183" s="175" t="s">
        <v>18</v>
      </c>
      <c r="AG1183" s="177"/>
    </row>
    <row r="1184" spans="1:33" ht="24" customHeight="1" thickBot="1">
      <c r="A1184" s="183"/>
      <c r="B1184" s="176"/>
      <c r="C1184" s="178"/>
      <c r="D1184" s="174"/>
      <c r="E1184" s="181"/>
      <c r="F1184" s="178"/>
      <c r="G1184" s="174"/>
      <c r="H1184" s="176"/>
      <c r="I1184" s="178"/>
      <c r="J1184" s="174"/>
      <c r="K1184" s="176"/>
      <c r="L1184" s="178"/>
      <c r="M1184" s="174"/>
      <c r="N1184" s="176"/>
      <c r="O1184" s="178"/>
      <c r="P1184" s="183"/>
      <c r="Q1184" s="176"/>
      <c r="R1184" s="178"/>
      <c r="S1184" s="174"/>
      <c r="T1184" s="181"/>
      <c r="U1184" s="178"/>
      <c r="V1184" s="174"/>
      <c r="W1184" s="176"/>
      <c r="X1184" s="178"/>
      <c r="Y1184" s="174"/>
      <c r="Z1184" s="176"/>
      <c r="AA1184" s="178"/>
      <c r="AB1184" s="174"/>
      <c r="AC1184" s="176"/>
      <c r="AD1184" s="178"/>
      <c r="AE1184" s="174"/>
      <c r="AF1184" s="176"/>
      <c r="AG1184" s="178"/>
    </row>
    <row r="1185" spans="1:33" ht="24" customHeight="1">
      <c r="A1185" s="102"/>
      <c r="B1185" s="102"/>
      <c r="C1185" s="102"/>
      <c r="D1185" s="102"/>
      <c r="E1185" s="102"/>
      <c r="F1185" s="102"/>
      <c r="G1185" s="102"/>
      <c r="H1185" s="102"/>
      <c r="I1185" s="102"/>
      <c r="J1185" s="102"/>
      <c r="K1185" s="102"/>
      <c r="L1185" s="102"/>
      <c r="M1185" s="102"/>
      <c r="N1185" s="102"/>
      <c r="O1185" s="102"/>
      <c r="P1185" s="102"/>
      <c r="Q1185" s="102"/>
      <c r="R1185" s="102"/>
      <c r="S1185" s="102"/>
      <c r="T1185" s="102"/>
      <c r="U1185" s="102"/>
      <c r="V1185" s="102"/>
      <c r="W1185" s="102"/>
      <c r="X1185" s="102"/>
      <c r="Y1185" s="102"/>
      <c r="Z1185" s="102"/>
      <c r="AA1185" s="102"/>
      <c r="AB1185" s="102"/>
      <c r="AC1185" s="102"/>
      <c r="AD1185" s="102"/>
      <c r="AE1185" s="102"/>
      <c r="AF1185" s="102"/>
      <c r="AG1185" s="102"/>
    </row>
    <row r="1186" spans="1:33" ht="24" customHeight="1">
      <c r="A1186" s="102"/>
      <c r="B1186" s="102"/>
      <c r="C1186" s="102"/>
      <c r="D1186" s="102"/>
      <c r="E1186" s="102"/>
      <c r="F1186" s="102"/>
      <c r="G1186" s="102"/>
      <c r="H1186" s="102"/>
      <c r="I1186" s="102"/>
      <c r="J1186" s="102"/>
      <c r="K1186" s="179" t="s">
        <v>147</v>
      </c>
      <c r="L1186" s="179"/>
      <c r="M1186" s="179"/>
      <c r="N1186" s="179"/>
      <c r="O1186" s="179"/>
      <c r="P1186" s="179"/>
      <c r="Q1186" s="179"/>
      <c r="R1186" s="179"/>
      <c r="S1186" s="102"/>
      <c r="T1186" s="102"/>
      <c r="U1186" s="102"/>
      <c r="V1186" s="102"/>
      <c r="W1186" s="102"/>
      <c r="X1186" s="102"/>
      <c r="Y1186" s="102"/>
      <c r="Z1186" s="102"/>
      <c r="AA1186" s="102"/>
      <c r="AB1186" s="102"/>
      <c r="AC1186" s="102"/>
      <c r="AD1186" s="102"/>
      <c r="AE1186" s="102"/>
      <c r="AF1186" s="102"/>
      <c r="AG1186" s="102"/>
    </row>
    <row r="1187" spans="1:33" ht="24" customHeight="1">
      <c r="A1187" s="98"/>
      <c r="B1187" s="102"/>
      <c r="C1187" s="102"/>
      <c r="D1187" s="102"/>
      <c r="E1187" s="102"/>
      <c r="F1187" s="102"/>
      <c r="G1187" s="102"/>
      <c r="H1187" s="102"/>
      <c r="I1187" s="102"/>
      <c r="J1187" s="105" t="s">
        <v>143</v>
      </c>
      <c r="K1187" s="179"/>
      <c r="L1187" s="179"/>
      <c r="M1187" s="179"/>
      <c r="N1187" s="179"/>
      <c r="O1187" s="179"/>
      <c r="P1187" s="179"/>
      <c r="Q1187" s="179"/>
      <c r="R1187" s="179"/>
      <c r="S1187" s="102"/>
      <c r="T1187" s="102"/>
      <c r="U1187" s="102"/>
      <c r="V1187" s="102"/>
      <c r="W1187" s="102"/>
      <c r="X1187" s="102"/>
      <c r="Y1187" s="102"/>
      <c r="Z1187" s="102"/>
      <c r="AA1187" s="102"/>
      <c r="AB1187" s="102"/>
      <c r="AC1187" s="102"/>
      <c r="AD1187" s="102"/>
      <c r="AE1187" s="102"/>
      <c r="AF1187" s="102"/>
      <c r="AG1187" s="102"/>
    </row>
    <row r="1188" spans="1:33" ht="24" customHeight="1">
      <c r="A1188" s="103"/>
      <c r="B1188" s="103"/>
      <c r="C1188" s="103"/>
      <c r="D1188" s="103"/>
      <c r="E1188" s="103"/>
      <c r="F1188" s="103"/>
      <c r="G1188" s="103"/>
      <c r="H1188" s="103"/>
      <c r="I1188" s="103"/>
      <c r="J1188" s="103"/>
      <c r="K1188" s="103"/>
      <c r="L1188" s="103"/>
      <c r="M1188" s="103"/>
      <c r="N1188" s="103"/>
      <c r="O1188" s="103"/>
      <c r="P1188" s="103"/>
      <c r="Q1188" s="103"/>
      <c r="R1188" s="103"/>
      <c r="S1188" s="103"/>
      <c r="T1188" s="103"/>
      <c r="U1188" s="103"/>
      <c r="V1188" s="103"/>
      <c r="W1188" s="103"/>
      <c r="X1188" s="103"/>
      <c r="Y1188" s="103"/>
      <c r="Z1188" s="103"/>
      <c r="AA1188" s="103"/>
      <c r="AB1188" s="103"/>
      <c r="AC1188" s="103"/>
      <c r="AD1188" s="103"/>
      <c r="AE1188" s="103"/>
      <c r="AF1188" s="103"/>
      <c r="AG1188" s="103"/>
    </row>
    <row r="1189" spans="1:33" ht="24" customHeight="1">
      <c r="A1189" s="102"/>
      <c r="B1189" s="102"/>
      <c r="C1189" s="102"/>
      <c r="D1189" s="102"/>
      <c r="E1189" s="102"/>
      <c r="F1189" s="102"/>
      <c r="G1189" s="102"/>
      <c r="H1189" s="102"/>
      <c r="I1189" s="102"/>
      <c r="J1189" s="102"/>
      <c r="K1189" s="102"/>
      <c r="L1189" s="102"/>
      <c r="M1189" s="102"/>
      <c r="N1189" s="102"/>
      <c r="O1189" s="102"/>
      <c r="P1189" s="102"/>
      <c r="Q1189" s="102"/>
      <c r="R1189" s="102"/>
      <c r="S1189" s="102"/>
      <c r="T1189" s="102"/>
      <c r="U1189" s="102"/>
      <c r="V1189" s="102"/>
      <c r="W1189" s="102"/>
      <c r="X1189" s="102"/>
      <c r="Y1189" s="102"/>
      <c r="Z1189" s="102"/>
      <c r="AA1189" s="102"/>
      <c r="AB1189" s="102"/>
      <c r="AC1189" s="102"/>
      <c r="AD1189" s="102"/>
      <c r="AE1189" s="102"/>
      <c r="AF1189" s="102"/>
      <c r="AG1189" s="104">
        <f>AG1177+1</f>
        <v>100</v>
      </c>
    </row>
    <row r="1190" spans="1:33" ht="24" customHeight="1" thickBot="1">
      <c r="A1190" s="100" t="s">
        <v>141</v>
      </c>
      <c r="B1190" s="100"/>
      <c r="C1190" s="100"/>
      <c r="D1190" s="100"/>
      <c r="E1190" s="100"/>
      <c r="F1190" s="101" t="s">
        <v>142</v>
      </c>
      <c r="G1190" s="100"/>
      <c r="H1190" s="100"/>
      <c r="I1190" s="100"/>
      <c r="J1190" s="100"/>
      <c r="K1190" s="100"/>
      <c r="L1190" s="100"/>
      <c r="M1190" s="100"/>
      <c r="N1190" s="100" t="s">
        <v>16</v>
      </c>
      <c r="O1190" s="100"/>
      <c r="P1190" s="100"/>
      <c r="Q1190" s="100"/>
      <c r="R1190" s="100"/>
      <c r="S1190" s="100"/>
      <c r="T1190" s="100"/>
      <c r="U1190" s="100"/>
      <c r="V1190" s="100"/>
      <c r="W1190" s="100"/>
      <c r="X1190" s="100"/>
      <c r="Y1190" s="100"/>
      <c r="Z1190" s="100"/>
      <c r="AA1190" s="100"/>
      <c r="AB1190" s="100"/>
      <c r="AC1190" s="100"/>
      <c r="AD1190" s="100"/>
      <c r="AE1190" s="100" t="s">
        <v>16</v>
      </c>
      <c r="AF1190" s="100"/>
      <c r="AG1190" s="100"/>
    </row>
    <row r="1191" spans="5:33" ht="24" customHeight="1">
      <c r="E1191" s="186">
        <f>Pelit!A116</f>
      </c>
      <c r="F1191" s="186"/>
      <c r="G1191" s="186"/>
      <c r="H1191" s="186"/>
      <c r="I1191" s="186"/>
      <c r="J1191" s="186"/>
      <c r="K1191" s="186"/>
      <c r="L1191" s="186"/>
      <c r="N1191" s="187"/>
      <c r="O1191" s="188"/>
      <c r="P1191" s="188"/>
      <c r="Q1191" s="189"/>
      <c r="V1191" s="186">
        <f>Pelit!F116</f>
      </c>
      <c r="W1191" s="186"/>
      <c r="X1191" s="186"/>
      <c r="Y1191" s="186"/>
      <c r="Z1191" s="186"/>
      <c r="AA1191" s="186"/>
      <c r="AB1191" s="186"/>
      <c r="AC1191" s="186"/>
      <c r="AE1191" s="187"/>
      <c r="AF1191" s="188"/>
      <c r="AG1191" s="189"/>
    </row>
    <row r="1192" spans="1:33" ht="24" customHeight="1" thickBot="1">
      <c r="A1192" s="185" t="s">
        <v>145</v>
      </c>
      <c r="B1192" s="185"/>
      <c r="C1192" s="185"/>
      <c r="D1192" s="185"/>
      <c r="E1192" s="186"/>
      <c r="F1192" s="186"/>
      <c r="G1192" s="186"/>
      <c r="H1192" s="186"/>
      <c r="I1192" s="186"/>
      <c r="J1192" s="186"/>
      <c r="K1192" s="186"/>
      <c r="L1192" s="186"/>
      <c r="N1192" s="190"/>
      <c r="O1192" s="191"/>
      <c r="P1192" s="191"/>
      <c r="Q1192" s="192"/>
      <c r="R1192" s="185" t="s">
        <v>146</v>
      </c>
      <c r="S1192" s="185"/>
      <c r="T1192" s="185"/>
      <c r="U1192" s="185"/>
      <c r="V1192" s="186"/>
      <c r="W1192" s="186"/>
      <c r="X1192" s="186"/>
      <c r="Y1192" s="186"/>
      <c r="Z1192" s="186"/>
      <c r="AA1192" s="186"/>
      <c r="AB1192" s="186"/>
      <c r="AC1192" s="186"/>
      <c r="AD1192" s="98"/>
      <c r="AE1192" s="190"/>
      <c r="AF1192" s="191"/>
      <c r="AG1192" s="192"/>
    </row>
    <row r="1193" ht="24" customHeight="1" thickBot="1"/>
    <row r="1194" spans="1:33" ht="24" customHeight="1" thickBot="1">
      <c r="A1194" s="184" t="s">
        <v>117</v>
      </c>
      <c r="B1194" s="184"/>
      <c r="C1194" s="184"/>
      <c r="D1194" s="184" t="s">
        <v>118</v>
      </c>
      <c r="E1194" s="184"/>
      <c r="F1194" s="184"/>
      <c r="G1194" s="184" t="s">
        <v>119</v>
      </c>
      <c r="H1194" s="184"/>
      <c r="I1194" s="184"/>
      <c r="J1194" s="184" t="s">
        <v>120</v>
      </c>
      <c r="K1194" s="184"/>
      <c r="L1194" s="184"/>
      <c r="M1194" s="184" t="s">
        <v>121</v>
      </c>
      <c r="N1194" s="184"/>
      <c r="O1194" s="184"/>
      <c r="P1194" s="184" t="s">
        <v>122</v>
      </c>
      <c r="Q1194" s="184"/>
      <c r="R1194" s="184"/>
      <c r="S1194" s="184" t="s">
        <v>123</v>
      </c>
      <c r="T1194" s="184"/>
      <c r="U1194" s="184"/>
      <c r="V1194" s="184" t="s">
        <v>124</v>
      </c>
      <c r="W1194" s="184"/>
      <c r="X1194" s="184"/>
      <c r="Y1194" s="184" t="s">
        <v>125</v>
      </c>
      <c r="Z1194" s="184"/>
      <c r="AA1194" s="184"/>
      <c r="AB1194" s="184" t="s">
        <v>126</v>
      </c>
      <c r="AC1194" s="184"/>
      <c r="AD1194" s="184"/>
      <c r="AE1194" s="184" t="s">
        <v>127</v>
      </c>
      <c r="AF1194" s="184"/>
      <c r="AG1194" s="184"/>
    </row>
    <row r="1195" spans="1:33" ht="24" customHeight="1">
      <c r="A1195" s="182"/>
      <c r="B1195" s="175" t="s">
        <v>18</v>
      </c>
      <c r="C1195" s="177"/>
      <c r="D1195" s="173"/>
      <c r="E1195" s="180" t="s">
        <v>18</v>
      </c>
      <c r="F1195" s="177"/>
      <c r="G1195" s="173"/>
      <c r="H1195" s="175" t="s">
        <v>18</v>
      </c>
      <c r="I1195" s="177"/>
      <c r="J1195" s="173"/>
      <c r="K1195" s="175" t="s">
        <v>18</v>
      </c>
      <c r="L1195" s="177"/>
      <c r="M1195" s="173"/>
      <c r="N1195" s="175" t="s">
        <v>18</v>
      </c>
      <c r="O1195" s="177"/>
      <c r="P1195" s="182"/>
      <c r="Q1195" s="175" t="s">
        <v>18</v>
      </c>
      <c r="R1195" s="177"/>
      <c r="S1195" s="173"/>
      <c r="T1195" s="180" t="s">
        <v>18</v>
      </c>
      <c r="U1195" s="177"/>
      <c r="V1195" s="173"/>
      <c r="W1195" s="175" t="s">
        <v>18</v>
      </c>
      <c r="X1195" s="177"/>
      <c r="Y1195" s="173"/>
      <c r="Z1195" s="175" t="s">
        <v>18</v>
      </c>
      <c r="AA1195" s="177"/>
      <c r="AB1195" s="173"/>
      <c r="AC1195" s="175" t="s">
        <v>18</v>
      </c>
      <c r="AD1195" s="177"/>
      <c r="AE1195" s="173"/>
      <c r="AF1195" s="175" t="s">
        <v>18</v>
      </c>
      <c r="AG1195" s="177"/>
    </row>
    <row r="1196" spans="1:33" ht="24" customHeight="1" thickBot="1">
      <c r="A1196" s="183"/>
      <c r="B1196" s="176"/>
      <c r="C1196" s="178"/>
      <c r="D1196" s="174"/>
      <c r="E1196" s="181"/>
      <c r="F1196" s="178"/>
      <c r="G1196" s="174"/>
      <c r="H1196" s="176"/>
      <c r="I1196" s="178"/>
      <c r="J1196" s="174"/>
      <c r="K1196" s="176"/>
      <c r="L1196" s="178"/>
      <c r="M1196" s="174"/>
      <c r="N1196" s="176"/>
      <c r="O1196" s="178"/>
      <c r="P1196" s="183"/>
      <c r="Q1196" s="176"/>
      <c r="R1196" s="178"/>
      <c r="S1196" s="174"/>
      <c r="T1196" s="181"/>
      <c r="U1196" s="178"/>
      <c r="V1196" s="174"/>
      <c r="W1196" s="176"/>
      <c r="X1196" s="178"/>
      <c r="Y1196" s="174"/>
      <c r="Z1196" s="176"/>
      <c r="AA1196" s="178"/>
      <c r="AB1196" s="174"/>
      <c r="AC1196" s="176"/>
      <c r="AD1196" s="178"/>
      <c r="AE1196" s="174"/>
      <c r="AF1196" s="176"/>
      <c r="AG1196" s="178"/>
    </row>
    <row r="1197" ht="24" customHeight="1"/>
    <row r="1198" spans="11:18" ht="24" customHeight="1">
      <c r="K1198" s="179" t="s">
        <v>147</v>
      </c>
      <c r="L1198" s="179"/>
      <c r="M1198" s="179"/>
      <c r="N1198" s="179"/>
      <c r="O1198" s="179"/>
      <c r="P1198" s="179"/>
      <c r="Q1198" s="179"/>
      <c r="R1198" s="179"/>
    </row>
    <row r="1199" spans="1:33" ht="24" customHeight="1">
      <c r="A1199" s="98"/>
      <c r="B1199" s="98"/>
      <c r="C1199" s="98"/>
      <c r="D1199" s="98"/>
      <c r="E1199" s="98"/>
      <c r="F1199" s="98"/>
      <c r="G1199" s="98"/>
      <c r="H1199" s="98"/>
      <c r="I1199" s="98"/>
      <c r="J1199" s="105" t="s">
        <v>143</v>
      </c>
      <c r="K1199" s="179"/>
      <c r="L1199" s="179"/>
      <c r="M1199" s="179"/>
      <c r="N1199" s="179"/>
      <c r="O1199" s="179"/>
      <c r="P1199" s="179"/>
      <c r="Q1199" s="179"/>
      <c r="R1199" s="179"/>
      <c r="S1199" s="98"/>
      <c r="T1199" s="98"/>
      <c r="U1199" s="98"/>
      <c r="V1199" s="98"/>
      <c r="W1199" s="98"/>
      <c r="X1199" s="98"/>
      <c r="Y1199" s="98"/>
      <c r="Z1199" s="98"/>
      <c r="AA1199" s="98"/>
      <c r="AB1199" s="98"/>
      <c r="AC1199" s="98"/>
      <c r="AD1199" s="98"/>
      <c r="AE1199" s="98"/>
      <c r="AF1199" s="98"/>
      <c r="AG1199" s="98"/>
    </row>
    <row r="1200" ht="24" customHeight="1">
      <c r="A1200" s="98"/>
    </row>
    <row r="1201" ht="24" customHeight="1">
      <c r="AG1201" s="104">
        <f>AG1189+1</f>
        <v>101</v>
      </c>
    </row>
    <row r="1202" spans="1:33" ht="24" customHeight="1" thickBot="1">
      <c r="A1202" s="100" t="s">
        <v>141</v>
      </c>
      <c r="B1202" s="100"/>
      <c r="C1202" s="100"/>
      <c r="D1202" s="100"/>
      <c r="E1202" s="100"/>
      <c r="F1202" s="101" t="s">
        <v>142</v>
      </c>
      <c r="G1202" s="100"/>
      <c r="H1202" s="100"/>
      <c r="I1202" s="100"/>
      <c r="J1202" s="100"/>
      <c r="K1202" s="100"/>
      <c r="L1202" s="100"/>
      <c r="M1202" s="100"/>
      <c r="N1202" s="100" t="s">
        <v>16</v>
      </c>
      <c r="O1202" s="100"/>
      <c r="P1202" s="100"/>
      <c r="Q1202" s="100"/>
      <c r="R1202" s="100"/>
      <c r="S1202" s="100"/>
      <c r="T1202" s="100"/>
      <c r="U1202" s="100"/>
      <c r="V1202" s="100"/>
      <c r="W1202" s="100"/>
      <c r="X1202" s="100"/>
      <c r="Y1202" s="100"/>
      <c r="Z1202" s="100"/>
      <c r="AA1202" s="100"/>
      <c r="AB1202" s="100"/>
      <c r="AC1202" s="100"/>
      <c r="AD1202" s="100"/>
      <c r="AE1202" s="100" t="s">
        <v>16</v>
      </c>
      <c r="AF1202" s="100"/>
      <c r="AG1202" s="100"/>
    </row>
    <row r="1203" spans="5:33" ht="24" customHeight="1">
      <c r="E1203" s="186">
        <f>Pelit!A117</f>
      </c>
      <c r="F1203" s="186"/>
      <c r="G1203" s="186"/>
      <c r="H1203" s="186"/>
      <c r="I1203" s="186"/>
      <c r="J1203" s="186"/>
      <c r="K1203" s="186"/>
      <c r="L1203" s="186"/>
      <c r="N1203" s="187"/>
      <c r="O1203" s="188"/>
      <c r="P1203" s="188"/>
      <c r="Q1203" s="189"/>
      <c r="V1203" s="186">
        <f>Pelit!F117</f>
      </c>
      <c r="W1203" s="186"/>
      <c r="X1203" s="186"/>
      <c r="Y1203" s="186"/>
      <c r="Z1203" s="186"/>
      <c r="AA1203" s="186"/>
      <c r="AB1203" s="186"/>
      <c r="AC1203" s="186"/>
      <c r="AE1203" s="187"/>
      <c r="AF1203" s="188"/>
      <c r="AG1203" s="189"/>
    </row>
    <row r="1204" spans="1:33" ht="24" customHeight="1" thickBot="1">
      <c r="A1204" s="185" t="s">
        <v>145</v>
      </c>
      <c r="B1204" s="185"/>
      <c r="C1204" s="185"/>
      <c r="D1204" s="185"/>
      <c r="E1204" s="186"/>
      <c r="F1204" s="186"/>
      <c r="G1204" s="186"/>
      <c r="H1204" s="186"/>
      <c r="I1204" s="186"/>
      <c r="J1204" s="186"/>
      <c r="K1204" s="186"/>
      <c r="L1204" s="186"/>
      <c r="N1204" s="190"/>
      <c r="O1204" s="191"/>
      <c r="P1204" s="191"/>
      <c r="Q1204" s="192"/>
      <c r="R1204" s="185" t="s">
        <v>146</v>
      </c>
      <c r="S1204" s="185"/>
      <c r="T1204" s="185"/>
      <c r="U1204" s="185"/>
      <c r="V1204" s="186"/>
      <c r="W1204" s="186"/>
      <c r="X1204" s="186"/>
      <c r="Y1204" s="186"/>
      <c r="Z1204" s="186"/>
      <c r="AA1204" s="186"/>
      <c r="AB1204" s="186"/>
      <c r="AC1204" s="186"/>
      <c r="AD1204" s="98"/>
      <c r="AE1204" s="190"/>
      <c r="AF1204" s="191"/>
      <c r="AG1204" s="192"/>
    </row>
    <row r="1205" ht="24" customHeight="1" thickBot="1"/>
    <row r="1206" spans="1:33" ht="24" customHeight="1" thickBot="1">
      <c r="A1206" s="184" t="s">
        <v>117</v>
      </c>
      <c r="B1206" s="184"/>
      <c r="C1206" s="184"/>
      <c r="D1206" s="184" t="s">
        <v>118</v>
      </c>
      <c r="E1206" s="184"/>
      <c r="F1206" s="184"/>
      <c r="G1206" s="184" t="s">
        <v>119</v>
      </c>
      <c r="H1206" s="184"/>
      <c r="I1206" s="184"/>
      <c r="J1206" s="184" t="s">
        <v>120</v>
      </c>
      <c r="K1206" s="184"/>
      <c r="L1206" s="184"/>
      <c r="M1206" s="184" t="s">
        <v>121</v>
      </c>
      <c r="N1206" s="184"/>
      <c r="O1206" s="184"/>
      <c r="P1206" s="184" t="s">
        <v>122</v>
      </c>
      <c r="Q1206" s="184"/>
      <c r="R1206" s="184"/>
      <c r="S1206" s="184" t="s">
        <v>123</v>
      </c>
      <c r="T1206" s="184"/>
      <c r="U1206" s="184"/>
      <c r="V1206" s="184" t="s">
        <v>124</v>
      </c>
      <c r="W1206" s="184"/>
      <c r="X1206" s="184"/>
      <c r="Y1206" s="184" t="s">
        <v>125</v>
      </c>
      <c r="Z1206" s="184"/>
      <c r="AA1206" s="184"/>
      <c r="AB1206" s="184" t="s">
        <v>126</v>
      </c>
      <c r="AC1206" s="184"/>
      <c r="AD1206" s="184"/>
      <c r="AE1206" s="184" t="s">
        <v>127</v>
      </c>
      <c r="AF1206" s="184"/>
      <c r="AG1206" s="184"/>
    </row>
    <row r="1207" spans="1:33" ht="24" customHeight="1">
      <c r="A1207" s="182"/>
      <c r="B1207" s="175" t="s">
        <v>18</v>
      </c>
      <c r="C1207" s="177"/>
      <c r="D1207" s="173"/>
      <c r="E1207" s="180" t="s">
        <v>18</v>
      </c>
      <c r="F1207" s="177"/>
      <c r="G1207" s="173"/>
      <c r="H1207" s="175" t="s">
        <v>18</v>
      </c>
      <c r="I1207" s="177"/>
      <c r="J1207" s="173"/>
      <c r="K1207" s="175" t="s">
        <v>18</v>
      </c>
      <c r="L1207" s="177"/>
      <c r="M1207" s="173"/>
      <c r="N1207" s="175" t="s">
        <v>18</v>
      </c>
      <c r="O1207" s="177"/>
      <c r="P1207" s="182"/>
      <c r="Q1207" s="175" t="s">
        <v>18</v>
      </c>
      <c r="R1207" s="177"/>
      <c r="S1207" s="173"/>
      <c r="T1207" s="180" t="s">
        <v>18</v>
      </c>
      <c r="U1207" s="177"/>
      <c r="V1207" s="173"/>
      <c r="W1207" s="175" t="s">
        <v>18</v>
      </c>
      <c r="X1207" s="177"/>
      <c r="Y1207" s="173"/>
      <c r="Z1207" s="175" t="s">
        <v>18</v>
      </c>
      <c r="AA1207" s="177"/>
      <c r="AB1207" s="173"/>
      <c r="AC1207" s="175" t="s">
        <v>18</v>
      </c>
      <c r="AD1207" s="177"/>
      <c r="AE1207" s="173"/>
      <c r="AF1207" s="175" t="s">
        <v>18</v>
      </c>
      <c r="AG1207" s="177"/>
    </row>
    <row r="1208" spans="1:33" ht="24" customHeight="1" thickBot="1">
      <c r="A1208" s="183"/>
      <c r="B1208" s="176"/>
      <c r="C1208" s="178"/>
      <c r="D1208" s="174"/>
      <c r="E1208" s="181"/>
      <c r="F1208" s="178"/>
      <c r="G1208" s="174"/>
      <c r="H1208" s="176"/>
      <c r="I1208" s="178"/>
      <c r="J1208" s="174"/>
      <c r="K1208" s="176"/>
      <c r="L1208" s="178"/>
      <c r="M1208" s="174"/>
      <c r="N1208" s="176"/>
      <c r="O1208" s="178"/>
      <c r="P1208" s="183"/>
      <c r="Q1208" s="176"/>
      <c r="R1208" s="178"/>
      <c r="S1208" s="174"/>
      <c r="T1208" s="181"/>
      <c r="U1208" s="178"/>
      <c r="V1208" s="174"/>
      <c r="W1208" s="176"/>
      <c r="X1208" s="178"/>
      <c r="Y1208" s="174"/>
      <c r="Z1208" s="176"/>
      <c r="AA1208" s="178"/>
      <c r="AB1208" s="174"/>
      <c r="AC1208" s="176"/>
      <c r="AD1208" s="178"/>
      <c r="AE1208" s="174"/>
      <c r="AF1208" s="176"/>
      <c r="AG1208" s="178"/>
    </row>
    <row r="1209" spans="1:33" ht="24" customHeight="1">
      <c r="A1209" s="102"/>
      <c r="B1209" s="102"/>
      <c r="C1209" s="102"/>
      <c r="D1209" s="102"/>
      <c r="E1209" s="102"/>
      <c r="F1209" s="102"/>
      <c r="G1209" s="102"/>
      <c r="H1209" s="102"/>
      <c r="I1209" s="102"/>
      <c r="J1209" s="102"/>
      <c r="K1209" s="102"/>
      <c r="L1209" s="102"/>
      <c r="M1209" s="102"/>
      <c r="N1209" s="102"/>
      <c r="O1209" s="102"/>
      <c r="P1209" s="102"/>
      <c r="Q1209" s="102"/>
      <c r="R1209" s="102"/>
      <c r="S1209" s="102"/>
      <c r="T1209" s="102"/>
      <c r="U1209" s="102"/>
      <c r="V1209" s="102"/>
      <c r="W1209" s="102"/>
      <c r="X1209" s="102"/>
      <c r="Y1209" s="102"/>
      <c r="Z1209" s="102"/>
      <c r="AA1209" s="102"/>
      <c r="AB1209" s="102"/>
      <c r="AC1209" s="102"/>
      <c r="AD1209" s="102"/>
      <c r="AE1209" s="102"/>
      <c r="AF1209" s="102"/>
      <c r="AG1209" s="102"/>
    </row>
    <row r="1210" spans="1:33" ht="24" customHeight="1">
      <c r="A1210" s="102"/>
      <c r="B1210" s="102"/>
      <c r="C1210" s="102"/>
      <c r="D1210" s="102"/>
      <c r="E1210" s="102"/>
      <c r="F1210" s="102"/>
      <c r="G1210" s="102"/>
      <c r="H1210" s="102"/>
      <c r="I1210" s="102"/>
      <c r="J1210" s="102"/>
      <c r="K1210" s="102"/>
      <c r="L1210" s="102"/>
      <c r="M1210" s="102"/>
      <c r="N1210" s="102"/>
      <c r="O1210" s="102"/>
      <c r="P1210" s="102"/>
      <c r="Q1210" s="102"/>
      <c r="R1210" s="102"/>
      <c r="S1210" s="102"/>
      <c r="T1210" s="102"/>
      <c r="U1210" s="102"/>
      <c r="V1210" s="102"/>
      <c r="W1210" s="102"/>
      <c r="X1210" s="102"/>
      <c r="Y1210" s="102"/>
      <c r="Z1210" s="102"/>
      <c r="AA1210" s="102"/>
      <c r="AB1210" s="102"/>
      <c r="AC1210" s="102"/>
      <c r="AD1210" s="102"/>
      <c r="AE1210" s="102"/>
      <c r="AF1210" s="102"/>
      <c r="AG1210" s="102"/>
    </row>
    <row r="1211" spans="1:33" ht="24" customHeight="1">
      <c r="A1211" s="98"/>
      <c r="B1211" s="102"/>
      <c r="C1211" s="102"/>
      <c r="D1211" s="102"/>
      <c r="E1211" s="102"/>
      <c r="F1211" s="102"/>
      <c r="G1211" s="102"/>
      <c r="H1211" s="102"/>
      <c r="I1211" s="102"/>
      <c r="J1211" s="105" t="s">
        <v>143</v>
      </c>
      <c r="K1211" s="99" t="s">
        <v>144</v>
      </c>
      <c r="L1211" s="102"/>
      <c r="M1211" s="102"/>
      <c r="N1211" s="102"/>
      <c r="O1211" s="102"/>
      <c r="P1211" s="102"/>
      <c r="Q1211" s="102"/>
      <c r="R1211" s="102"/>
      <c r="S1211" s="102"/>
      <c r="T1211" s="102"/>
      <c r="U1211" s="102"/>
      <c r="V1211" s="102"/>
      <c r="W1211" s="102"/>
      <c r="X1211" s="102"/>
      <c r="Y1211" s="102"/>
      <c r="Z1211" s="102"/>
      <c r="AA1211" s="102"/>
      <c r="AB1211" s="102"/>
      <c r="AC1211" s="102"/>
      <c r="AD1211" s="102"/>
      <c r="AE1211" s="102"/>
      <c r="AF1211" s="102"/>
      <c r="AG1211" s="102"/>
    </row>
    <row r="1212" spans="1:33" ht="24" customHeight="1">
      <c r="A1212" s="103"/>
      <c r="B1212" s="103"/>
      <c r="C1212" s="103"/>
      <c r="D1212" s="103"/>
      <c r="E1212" s="103"/>
      <c r="F1212" s="103"/>
      <c r="G1212" s="103"/>
      <c r="H1212" s="103"/>
      <c r="I1212" s="103"/>
      <c r="J1212" s="103"/>
      <c r="K1212" s="103"/>
      <c r="L1212" s="103"/>
      <c r="M1212" s="103"/>
      <c r="N1212" s="103"/>
      <c r="O1212" s="103"/>
      <c r="P1212" s="103"/>
      <c r="Q1212" s="103"/>
      <c r="R1212" s="103"/>
      <c r="S1212" s="103"/>
      <c r="T1212" s="103"/>
      <c r="U1212" s="103"/>
      <c r="V1212" s="103"/>
      <c r="W1212" s="103"/>
      <c r="X1212" s="103"/>
      <c r="Y1212" s="103"/>
      <c r="Z1212" s="103"/>
      <c r="AA1212" s="103"/>
      <c r="AB1212" s="103"/>
      <c r="AC1212" s="103"/>
      <c r="AD1212" s="103"/>
      <c r="AE1212" s="103"/>
      <c r="AF1212" s="103"/>
      <c r="AG1212" s="103"/>
    </row>
    <row r="1213" spans="1:33" ht="24" customHeight="1">
      <c r="A1213" s="102"/>
      <c r="B1213" s="102"/>
      <c r="C1213" s="102"/>
      <c r="D1213" s="102"/>
      <c r="E1213" s="102"/>
      <c r="F1213" s="102"/>
      <c r="G1213" s="102"/>
      <c r="H1213" s="102"/>
      <c r="I1213" s="102"/>
      <c r="J1213" s="102"/>
      <c r="K1213" s="102"/>
      <c r="L1213" s="102"/>
      <c r="M1213" s="102"/>
      <c r="N1213" s="102"/>
      <c r="O1213" s="102"/>
      <c r="P1213" s="102"/>
      <c r="Q1213" s="102"/>
      <c r="R1213" s="102"/>
      <c r="S1213" s="102"/>
      <c r="T1213" s="102"/>
      <c r="U1213" s="102"/>
      <c r="V1213" s="102"/>
      <c r="W1213" s="102"/>
      <c r="X1213" s="102"/>
      <c r="Y1213" s="102"/>
      <c r="Z1213" s="102"/>
      <c r="AA1213" s="102"/>
      <c r="AB1213" s="102"/>
      <c r="AC1213" s="102"/>
      <c r="AD1213" s="102"/>
      <c r="AE1213" s="102"/>
      <c r="AF1213" s="102"/>
      <c r="AG1213" s="104">
        <f>AG1201+1</f>
        <v>102</v>
      </c>
    </row>
    <row r="1214" spans="1:33" ht="24" customHeight="1" thickBot="1">
      <c r="A1214" s="100" t="s">
        <v>141</v>
      </c>
      <c r="B1214" s="100"/>
      <c r="C1214" s="100"/>
      <c r="D1214" s="100"/>
      <c r="E1214" s="100"/>
      <c r="F1214" s="101" t="s">
        <v>142</v>
      </c>
      <c r="G1214" s="100"/>
      <c r="H1214" s="100"/>
      <c r="I1214" s="100"/>
      <c r="J1214" s="100"/>
      <c r="K1214" s="100"/>
      <c r="L1214" s="100"/>
      <c r="M1214" s="100"/>
      <c r="N1214" s="100" t="s">
        <v>16</v>
      </c>
      <c r="O1214" s="100"/>
      <c r="P1214" s="100"/>
      <c r="Q1214" s="100"/>
      <c r="R1214" s="100"/>
      <c r="S1214" s="100"/>
      <c r="T1214" s="100"/>
      <c r="U1214" s="100"/>
      <c r="V1214" s="100"/>
      <c r="W1214" s="100"/>
      <c r="X1214" s="100"/>
      <c r="Y1214" s="100"/>
      <c r="Z1214" s="100"/>
      <c r="AA1214" s="100"/>
      <c r="AB1214" s="100"/>
      <c r="AC1214" s="100"/>
      <c r="AD1214" s="100"/>
      <c r="AE1214" s="100" t="s">
        <v>16</v>
      </c>
      <c r="AF1214" s="100"/>
      <c r="AG1214" s="100"/>
    </row>
    <row r="1215" spans="5:33" ht="24" customHeight="1">
      <c r="E1215" s="186">
        <f>Pelit!A118</f>
      </c>
      <c r="F1215" s="186"/>
      <c r="G1215" s="186"/>
      <c r="H1215" s="186"/>
      <c r="I1215" s="186"/>
      <c r="J1215" s="186"/>
      <c r="K1215" s="186"/>
      <c r="L1215" s="186"/>
      <c r="N1215" s="187"/>
      <c r="O1215" s="188"/>
      <c r="P1215" s="188"/>
      <c r="Q1215" s="189"/>
      <c r="V1215" s="186">
        <f>Pelit!F118</f>
      </c>
      <c r="W1215" s="186"/>
      <c r="X1215" s="186"/>
      <c r="Y1215" s="186"/>
      <c r="Z1215" s="186"/>
      <c r="AA1215" s="186"/>
      <c r="AB1215" s="186"/>
      <c r="AC1215" s="186"/>
      <c r="AE1215" s="187"/>
      <c r="AF1215" s="188"/>
      <c r="AG1215" s="189"/>
    </row>
    <row r="1216" spans="1:33" ht="24" customHeight="1" thickBot="1">
      <c r="A1216" s="185" t="s">
        <v>145</v>
      </c>
      <c r="B1216" s="185"/>
      <c r="C1216" s="185"/>
      <c r="D1216" s="185"/>
      <c r="E1216" s="186"/>
      <c r="F1216" s="186"/>
      <c r="G1216" s="186"/>
      <c r="H1216" s="186"/>
      <c r="I1216" s="186"/>
      <c r="J1216" s="186"/>
      <c r="K1216" s="186"/>
      <c r="L1216" s="186"/>
      <c r="N1216" s="190"/>
      <c r="O1216" s="191"/>
      <c r="P1216" s="191"/>
      <c r="Q1216" s="192"/>
      <c r="R1216" s="185" t="s">
        <v>146</v>
      </c>
      <c r="S1216" s="185"/>
      <c r="T1216" s="185"/>
      <c r="U1216" s="185"/>
      <c r="V1216" s="186"/>
      <c r="W1216" s="186"/>
      <c r="X1216" s="186"/>
      <c r="Y1216" s="186"/>
      <c r="Z1216" s="186"/>
      <c r="AA1216" s="186"/>
      <c r="AB1216" s="186"/>
      <c r="AC1216" s="186"/>
      <c r="AD1216" s="98"/>
      <c r="AE1216" s="190"/>
      <c r="AF1216" s="191"/>
      <c r="AG1216" s="192"/>
    </row>
    <row r="1217" ht="24" customHeight="1" thickBot="1"/>
    <row r="1218" spans="1:33" ht="24" customHeight="1" thickBot="1">
      <c r="A1218" s="184" t="s">
        <v>117</v>
      </c>
      <c r="B1218" s="184"/>
      <c r="C1218" s="184"/>
      <c r="D1218" s="184" t="s">
        <v>118</v>
      </c>
      <c r="E1218" s="184"/>
      <c r="F1218" s="184"/>
      <c r="G1218" s="184" t="s">
        <v>119</v>
      </c>
      <c r="H1218" s="184"/>
      <c r="I1218" s="184"/>
      <c r="J1218" s="184" t="s">
        <v>120</v>
      </c>
      <c r="K1218" s="184"/>
      <c r="L1218" s="184"/>
      <c r="M1218" s="184" t="s">
        <v>121</v>
      </c>
      <c r="N1218" s="184"/>
      <c r="O1218" s="184"/>
      <c r="P1218" s="184" t="s">
        <v>122</v>
      </c>
      <c r="Q1218" s="184"/>
      <c r="R1218" s="184"/>
      <c r="S1218" s="184" t="s">
        <v>123</v>
      </c>
      <c r="T1218" s="184"/>
      <c r="U1218" s="184"/>
      <c r="V1218" s="184" t="s">
        <v>124</v>
      </c>
      <c r="W1218" s="184"/>
      <c r="X1218" s="184"/>
      <c r="Y1218" s="184" t="s">
        <v>125</v>
      </c>
      <c r="Z1218" s="184"/>
      <c r="AA1218" s="184"/>
      <c r="AB1218" s="184" t="s">
        <v>126</v>
      </c>
      <c r="AC1218" s="184"/>
      <c r="AD1218" s="184"/>
      <c r="AE1218" s="184" t="s">
        <v>127</v>
      </c>
      <c r="AF1218" s="184"/>
      <c r="AG1218" s="184"/>
    </row>
    <row r="1219" spans="1:33" ht="24" customHeight="1">
      <c r="A1219" s="182"/>
      <c r="B1219" s="175" t="s">
        <v>18</v>
      </c>
      <c r="C1219" s="177"/>
      <c r="D1219" s="173"/>
      <c r="E1219" s="180" t="s">
        <v>18</v>
      </c>
      <c r="F1219" s="177"/>
      <c r="G1219" s="173"/>
      <c r="H1219" s="175" t="s">
        <v>18</v>
      </c>
      <c r="I1219" s="177"/>
      <c r="J1219" s="173"/>
      <c r="K1219" s="175" t="s">
        <v>18</v>
      </c>
      <c r="L1219" s="177"/>
      <c r="M1219" s="173"/>
      <c r="N1219" s="175" t="s">
        <v>18</v>
      </c>
      <c r="O1219" s="177"/>
      <c r="P1219" s="182"/>
      <c r="Q1219" s="175" t="s">
        <v>18</v>
      </c>
      <c r="R1219" s="177"/>
      <c r="S1219" s="173"/>
      <c r="T1219" s="180" t="s">
        <v>18</v>
      </c>
      <c r="U1219" s="177"/>
      <c r="V1219" s="173"/>
      <c r="W1219" s="175" t="s">
        <v>18</v>
      </c>
      <c r="X1219" s="177"/>
      <c r="Y1219" s="173"/>
      <c r="Z1219" s="175" t="s">
        <v>18</v>
      </c>
      <c r="AA1219" s="177"/>
      <c r="AB1219" s="173"/>
      <c r="AC1219" s="175" t="s">
        <v>18</v>
      </c>
      <c r="AD1219" s="177"/>
      <c r="AE1219" s="173"/>
      <c r="AF1219" s="175" t="s">
        <v>18</v>
      </c>
      <c r="AG1219" s="177"/>
    </row>
    <row r="1220" spans="1:33" ht="24" customHeight="1" thickBot="1">
      <c r="A1220" s="183"/>
      <c r="B1220" s="176"/>
      <c r="C1220" s="178"/>
      <c r="D1220" s="174"/>
      <c r="E1220" s="181"/>
      <c r="F1220" s="178"/>
      <c r="G1220" s="174"/>
      <c r="H1220" s="176"/>
      <c r="I1220" s="178"/>
      <c r="J1220" s="174"/>
      <c r="K1220" s="176"/>
      <c r="L1220" s="178"/>
      <c r="M1220" s="174"/>
      <c r="N1220" s="176"/>
      <c r="O1220" s="178"/>
      <c r="P1220" s="183"/>
      <c r="Q1220" s="176"/>
      <c r="R1220" s="178"/>
      <c r="S1220" s="174"/>
      <c r="T1220" s="181"/>
      <c r="U1220" s="178"/>
      <c r="V1220" s="174"/>
      <c r="W1220" s="176"/>
      <c r="X1220" s="178"/>
      <c r="Y1220" s="174"/>
      <c r="Z1220" s="176"/>
      <c r="AA1220" s="178"/>
      <c r="AB1220" s="174"/>
      <c r="AC1220" s="176"/>
      <c r="AD1220" s="178"/>
      <c r="AE1220" s="174"/>
      <c r="AF1220" s="176"/>
      <c r="AG1220" s="178"/>
    </row>
    <row r="1221" ht="24" customHeight="1"/>
    <row r="1222" spans="11:18" ht="24" customHeight="1">
      <c r="K1222" s="179" t="s">
        <v>147</v>
      </c>
      <c r="L1222" s="179"/>
      <c r="M1222" s="179"/>
      <c r="N1222" s="179"/>
      <c r="O1222" s="179"/>
      <c r="P1222" s="179"/>
      <c r="Q1222" s="179"/>
      <c r="R1222" s="179"/>
    </row>
    <row r="1223" spans="1:33" ht="24" customHeight="1">
      <c r="A1223" s="98"/>
      <c r="B1223" s="98"/>
      <c r="C1223" s="98"/>
      <c r="D1223" s="98"/>
      <c r="E1223" s="98"/>
      <c r="F1223" s="98"/>
      <c r="G1223" s="98"/>
      <c r="H1223" s="98"/>
      <c r="I1223" s="98"/>
      <c r="J1223" s="105" t="s">
        <v>143</v>
      </c>
      <c r="K1223" s="179"/>
      <c r="L1223" s="179"/>
      <c r="M1223" s="179"/>
      <c r="N1223" s="179"/>
      <c r="O1223" s="179"/>
      <c r="P1223" s="179"/>
      <c r="Q1223" s="179"/>
      <c r="R1223" s="179"/>
      <c r="S1223" s="98"/>
      <c r="T1223" s="98"/>
      <c r="U1223" s="98"/>
      <c r="V1223" s="98"/>
      <c r="W1223" s="98"/>
      <c r="X1223" s="98"/>
      <c r="Y1223" s="98"/>
      <c r="Z1223" s="98"/>
      <c r="AA1223" s="98"/>
      <c r="AB1223" s="98"/>
      <c r="AC1223" s="98"/>
      <c r="AD1223" s="98"/>
      <c r="AE1223" s="98"/>
      <c r="AF1223" s="98"/>
      <c r="AG1223" s="98"/>
    </row>
    <row r="1224" ht="24" customHeight="1">
      <c r="A1224" s="98"/>
    </row>
    <row r="1225" ht="24" customHeight="1">
      <c r="AG1225" s="104">
        <f>AG1213+1</f>
        <v>103</v>
      </c>
    </row>
    <row r="1226" spans="1:33" ht="24" customHeight="1" thickBot="1">
      <c r="A1226" s="100" t="s">
        <v>141</v>
      </c>
      <c r="B1226" s="100"/>
      <c r="C1226" s="100"/>
      <c r="D1226" s="100"/>
      <c r="E1226" s="100"/>
      <c r="F1226" s="101" t="s">
        <v>142</v>
      </c>
      <c r="G1226" s="100"/>
      <c r="H1226" s="100"/>
      <c r="I1226" s="100"/>
      <c r="J1226" s="100"/>
      <c r="K1226" s="100"/>
      <c r="L1226" s="100"/>
      <c r="M1226" s="100"/>
      <c r="N1226" s="100" t="s">
        <v>16</v>
      </c>
      <c r="O1226" s="100"/>
      <c r="P1226" s="100"/>
      <c r="Q1226" s="100"/>
      <c r="R1226" s="100"/>
      <c r="S1226" s="100"/>
      <c r="T1226" s="100"/>
      <c r="U1226" s="100"/>
      <c r="V1226" s="100"/>
      <c r="W1226" s="100"/>
      <c r="X1226" s="100"/>
      <c r="Y1226" s="100"/>
      <c r="Z1226" s="100"/>
      <c r="AA1226" s="100"/>
      <c r="AB1226" s="100"/>
      <c r="AC1226" s="100"/>
      <c r="AD1226" s="100"/>
      <c r="AE1226" s="100" t="s">
        <v>16</v>
      </c>
      <c r="AF1226" s="100"/>
      <c r="AG1226" s="100"/>
    </row>
    <row r="1227" spans="5:33" ht="24" customHeight="1">
      <c r="E1227" s="186">
        <f>Pelit!A119</f>
      </c>
      <c r="F1227" s="186"/>
      <c r="G1227" s="186"/>
      <c r="H1227" s="186"/>
      <c r="I1227" s="186"/>
      <c r="J1227" s="186"/>
      <c r="K1227" s="186"/>
      <c r="L1227" s="186"/>
      <c r="N1227" s="187"/>
      <c r="O1227" s="188"/>
      <c r="P1227" s="188"/>
      <c r="Q1227" s="189"/>
      <c r="V1227" s="186">
        <f>Pelit!F119</f>
      </c>
      <c r="W1227" s="186"/>
      <c r="X1227" s="186"/>
      <c r="Y1227" s="186"/>
      <c r="Z1227" s="186"/>
      <c r="AA1227" s="186"/>
      <c r="AB1227" s="186"/>
      <c r="AC1227" s="186"/>
      <c r="AE1227" s="187"/>
      <c r="AF1227" s="188"/>
      <c r="AG1227" s="189"/>
    </row>
    <row r="1228" spans="1:33" ht="24" customHeight="1" thickBot="1">
      <c r="A1228" s="185" t="s">
        <v>145</v>
      </c>
      <c r="B1228" s="185"/>
      <c r="C1228" s="185"/>
      <c r="D1228" s="185"/>
      <c r="E1228" s="186"/>
      <c r="F1228" s="186"/>
      <c r="G1228" s="186"/>
      <c r="H1228" s="186"/>
      <c r="I1228" s="186"/>
      <c r="J1228" s="186"/>
      <c r="K1228" s="186"/>
      <c r="L1228" s="186"/>
      <c r="N1228" s="190"/>
      <c r="O1228" s="191"/>
      <c r="P1228" s="191"/>
      <c r="Q1228" s="192"/>
      <c r="R1228" s="185" t="s">
        <v>146</v>
      </c>
      <c r="S1228" s="185"/>
      <c r="T1228" s="185"/>
      <c r="U1228" s="185"/>
      <c r="V1228" s="186"/>
      <c r="W1228" s="186"/>
      <c r="X1228" s="186"/>
      <c r="Y1228" s="186"/>
      <c r="Z1228" s="186"/>
      <c r="AA1228" s="186"/>
      <c r="AB1228" s="186"/>
      <c r="AC1228" s="186"/>
      <c r="AD1228" s="98"/>
      <c r="AE1228" s="190"/>
      <c r="AF1228" s="191"/>
      <c r="AG1228" s="192"/>
    </row>
    <row r="1229" ht="24" customHeight="1" thickBot="1"/>
    <row r="1230" spans="1:33" ht="24" customHeight="1" thickBot="1">
      <c r="A1230" s="184" t="s">
        <v>117</v>
      </c>
      <c r="B1230" s="184"/>
      <c r="C1230" s="184"/>
      <c r="D1230" s="184" t="s">
        <v>118</v>
      </c>
      <c r="E1230" s="184"/>
      <c r="F1230" s="184"/>
      <c r="G1230" s="184" t="s">
        <v>119</v>
      </c>
      <c r="H1230" s="184"/>
      <c r="I1230" s="184"/>
      <c r="J1230" s="184" t="s">
        <v>120</v>
      </c>
      <c r="K1230" s="184"/>
      <c r="L1230" s="184"/>
      <c r="M1230" s="184" t="s">
        <v>121</v>
      </c>
      <c r="N1230" s="184"/>
      <c r="O1230" s="184"/>
      <c r="P1230" s="184" t="s">
        <v>122</v>
      </c>
      <c r="Q1230" s="184"/>
      <c r="R1230" s="184"/>
      <c r="S1230" s="184" t="s">
        <v>123</v>
      </c>
      <c r="T1230" s="184"/>
      <c r="U1230" s="184"/>
      <c r="V1230" s="184" t="s">
        <v>124</v>
      </c>
      <c r="W1230" s="184"/>
      <c r="X1230" s="184"/>
      <c r="Y1230" s="184" t="s">
        <v>125</v>
      </c>
      <c r="Z1230" s="184"/>
      <c r="AA1230" s="184"/>
      <c r="AB1230" s="184" t="s">
        <v>126</v>
      </c>
      <c r="AC1230" s="184"/>
      <c r="AD1230" s="184"/>
      <c r="AE1230" s="184" t="s">
        <v>127</v>
      </c>
      <c r="AF1230" s="184"/>
      <c r="AG1230" s="184"/>
    </row>
    <row r="1231" spans="1:33" ht="24" customHeight="1">
      <c r="A1231" s="182"/>
      <c r="B1231" s="175" t="s">
        <v>18</v>
      </c>
      <c r="C1231" s="177"/>
      <c r="D1231" s="173"/>
      <c r="E1231" s="180" t="s">
        <v>18</v>
      </c>
      <c r="F1231" s="177"/>
      <c r="G1231" s="173"/>
      <c r="H1231" s="175" t="s">
        <v>18</v>
      </c>
      <c r="I1231" s="177"/>
      <c r="J1231" s="173"/>
      <c r="K1231" s="175" t="s">
        <v>18</v>
      </c>
      <c r="L1231" s="177"/>
      <c r="M1231" s="173"/>
      <c r="N1231" s="175" t="s">
        <v>18</v>
      </c>
      <c r="O1231" s="177"/>
      <c r="P1231" s="182"/>
      <c r="Q1231" s="175" t="s">
        <v>18</v>
      </c>
      <c r="R1231" s="177"/>
      <c r="S1231" s="173"/>
      <c r="T1231" s="180" t="s">
        <v>18</v>
      </c>
      <c r="U1231" s="177"/>
      <c r="V1231" s="173"/>
      <c r="W1231" s="175" t="s">
        <v>18</v>
      </c>
      <c r="X1231" s="177"/>
      <c r="Y1231" s="173"/>
      <c r="Z1231" s="175" t="s">
        <v>18</v>
      </c>
      <c r="AA1231" s="177"/>
      <c r="AB1231" s="173"/>
      <c r="AC1231" s="175" t="s">
        <v>18</v>
      </c>
      <c r="AD1231" s="177"/>
      <c r="AE1231" s="173"/>
      <c r="AF1231" s="175" t="s">
        <v>18</v>
      </c>
      <c r="AG1231" s="177"/>
    </row>
    <row r="1232" spans="1:33" ht="24" customHeight="1" thickBot="1">
      <c r="A1232" s="183"/>
      <c r="B1232" s="176"/>
      <c r="C1232" s="178"/>
      <c r="D1232" s="174"/>
      <c r="E1232" s="181"/>
      <c r="F1232" s="178"/>
      <c r="G1232" s="174"/>
      <c r="H1232" s="176"/>
      <c r="I1232" s="178"/>
      <c r="J1232" s="174"/>
      <c r="K1232" s="176"/>
      <c r="L1232" s="178"/>
      <c r="M1232" s="174"/>
      <c r="N1232" s="176"/>
      <c r="O1232" s="178"/>
      <c r="P1232" s="183"/>
      <c r="Q1232" s="176"/>
      <c r="R1232" s="178"/>
      <c r="S1232" s="174"/>
      <c r="T1232" s="181"/>
      <c r="U1232" s="178"/>
      <c r="V1232" s="174"/>
      <c r="W1232" s="176"/>
      <c r="X1232" s="178"/>
      <c r="Y1232" s="174"/>
      <c r="Z1232" s="176"/>
      <c r="AA1232" s="178"/>
      <c r="AB1232" s="174"/>
      <c r="AC1232" s="176"/>
      <c r="AD1232" s="178"/>
      <c r="AE1232" s="174"/>
      <c r="AF1232" s="176"/>
      <c r="AG1232" s="178"/>
    </row>
    <row r="1233" spans="1:33" ht="24" customHeight="1">
      <c r="A1233" s="102"/>
      <c r="B1233" s="102"/>
      <c r="C1233" s="102"/>
      <c r="D1233" s="102"/>
      <c r="E1233" s="102"/>
      <c r="F1233" s="102"/>
      <c r="G1233" s="102"/>
      <c r="H1233" s="102"/>
      <c r="I1233" s="102"/>
      <c r="J1233" s="102"/>
      <c r="K1233" s="102"/>
      <c r="L1233" s="102"/>
      <c r="M1233" s="102"/>
      <c r="N1233" s="102"/>
      <c r="O1233" s="102"/>
      <c r="P1233" s="102"/>
      <c r="Q1233" s="102"/>
      <c r="R1233" s="102"/>
      <c r="S1233" s="102"/>
      <c r="T1233" s="102"/>
      <c r="U1233" s="102"/>
      <c r="V1233" s="102"/>
      <c r="W1233" s="102"/>
      <c r="X1233" s="102"/>
      <c r="Y1233" s="102"/>
      <c r="Z1233" s="102"/>
      <c r="AA1233" s="102"/>
      <c r="AB1233" s="102"/>
      <c r="AC1233" s="102"/>
      <c r="AD1233" s="102"/>
      <c r="AE1233" s="102"/>
      <c r="AF1233" s="102"/>
      <c r="AG1233" s="102"/>
    </row>
    <row r="1234" spans="1:33" ht="24" customHeight="1">
      <c r="A1234" s="102"/>
      <c r="B1234" s="102"/>
      <c r="C1234" s="102"/>
      <c r="D1234" s="102"/>
      <c r="E1234" s="102"/>
      <c r="F1234" s="102"/>
      <c r="G1234" s="102"/>
      <c r="H1234" s="102"/>
      <c r="I1234" s="102"/>
      <c r="J1234" s="102"/>
      <c r="K1234" s="179" t="s">
        <v>147</v>
      </c>
      <c r="L1234" s="179"/>
      <c r="M1234" s="179"/>
      <c r="N1234" s="179"/>
      <c r="O1234" s="179"/>
      <c r="P1234" s="179"/>
      <c r="Q1234" s="179"/>
      <c r="R1234" s="179"/>
      <c r="S1234" s="102"/>
      <c r="T1234" s="102"/>
      <c r="U1234" s="102"/>
      <c r="V1234" s="102"/>
      <c r="W1234" s="102"/>
      <c r="X1234" s="102"/>
      <c r="Y1234" s="102"/>
      <c r="Z1234" s="102"/>
      <c r="AA1234" s="102"/>
      <c r="AB1234" s="102"/>
      <c r="AC1234" s="102"/>
      <c r="AD1234" s="102"/>
      <c r="AE1234" s="102"/>
      <c r="AF1234" s="102"/>
      <c r="AG1234" s="102"/>
    </row>
    <row r="1235" spans="1:33" ht="24" customHeight="1">
      <c r="A1235" s="98"/>
      <c r="B1235" s="102"/>
      <c r="C1235" s="102"/>
      <c r="D1235" s="102"/>
      <c r="E1235" s="102"/>
      <c r="F1235" s="102"/>
      <c r="G1235" s="102"/>
      <c r="H1235" s="102"/>
      <c r="I1235" s="102"/>
      <c r="J1235" s="105" t="s">
        <v>143</v>
      </c>
      <c r="K1235" s="179"/>
      <c r="L1235" s="179"/>
      <c r="M1235" s="179"/>
      <c r="N1235" s="179"/>
      <c r="O1235" s="179"/>
      <c r="P1235" s="179"/>
      <c r="Q1235" s="179"/>
      <c r="R1235" s="179"/>
      <c r="S1235" s="102"/>
      <c r="T1235" s="102"/>
      <c r="U1235" s="102"/>
      <c r="V1235" s="102"/>
      <c r="W1235" s="102"/>
      <c r="X1235" s="102"/>
      <c r="Y1235" s="102"/>
      <c r="Z1235" s="102"/>
      <c r="AA1235" s="102"/>
      <c r="AB1235" s="102"/>
      <c r="AC1235" s="102"/>
      <c r="AD1235" s="102"/>
      <c r="AE1235" s="102"/>
      <c r="AF1235" s="102"/>
      <c r="AG1235" s="102"/>
    </row>
    <row r="1236" spans="1:33" ht="24" customHeight="1">
      <c r="A1236" s="103"/>
      <c r="B1236" s="103"/>
      <c r="C1236" s="103"/>
      <c r="D1236" s="103"/>
      <c r="E1236" s="103"/>
      <c r="F1236" s="103"/>
      <c r="G1236" s="103"/>
      <c r="H1236" s="103"/>
      <c r="I1236" s="103"/>
      <c r="J1236" s="103"/>
      <c r="K1236" s="103"/>
      <c r="L1236" s="103"/>
      <c r="M1236" s="103"/>
      <c r="N1236" s="103"/>
      <c r="O1236" s="103"/>
      <c r="P1236" s="103"/>
      <c r="Q1236" s="103"/>
      <c r="R1236" s="103"/>
      <c r="S1236" s="103"/>
      <c r="T1236" s="103"/>
      <c r="U1236" s="103"/>
      <c r="V1236" s="103"/>
      <c r="W1236" s="103"/>
      <c r="X1236" s="103"/>
      <c r="Y1236" s="103"/>
      <c r="Z1236" s="103"/>
      <c r="AA1236" s="103"/>
      <c r="AB1236" s="103"/>
      <c r="AC1236" s="103"/>
      <c r="AD1236" s="103"/>
      <c r="AE1236" s="103"/>
      <c r="AF1236" s="103"/>
      <c r="AG1236" s="103"/>
    </row>
    <row r="1237" spans="1:33" ht="24" customHeight="1">
      <c r="A1237" s="102"/>
      <c r="B1237" s="102"/>
      <c r="C1237" s="102"/>
      <c r="D1237" s="102"/>
      <c r="E1237" s="102"/>
      <c r="F1237" s="102"/>
      <c r="G1237" s="102"/>
      <c r="H1237" s="102"/>
      <c r="I1237" s="102"/>
      <c r="J1237" s="102"/>
      <c r="K1237" s="102"/>
      <c r="L1237" s="102"/>
      <c r="M1237" s="102"/>
      <c r="N1237" s="102"/>
      <c r="O1237" s="102"/>
      <c r="P1237" s="102"/>
      <c r="Q1237" s="102"/>
      <c r="R1237" s="102"/>
      <c r="S1237" s="102"/>
      <c r="T1237" s="102"/>
      <c r="U1237" s="102"/>
      <c r="V1237" s="102"/>
      <c r="W1237" s="102"/>
      <c r="X1237" s="102"/>
      <c r="Y1237" s="102"/>
      <c r="Z1237" s="102"/>
      <c r="AA1237" s="102"/>
      <c r="AB1237" s="102"/>
      <c r="AC1237" s="102"/>
      <c r="AD1237" s="102"/>
      <c r="AE1237" s="102"/>
      <c r="AF1237" s="102"/>
      <c r="AG1237" s="104">
        <f>AG1225+1</f>
        <v>104</v>
      </c>
    </row>
    <row r="1238" spans="1:33" ht="24" customHeight="1" thickBot="1">
      <c r="A1238" s="100" t="s">
        <v>141</v>
      </c>
      <c r="B1238" s="100"/>
      <c r="C1238" s="100"/>
      <c r="D1238" s="100"/>
      <c r="E1238" s="100"/>
      <c r="F1238" s="101" t="s">
        <v>142</v>
      </c>
      <c r="G1238" s="100"/>
      <c r="H1238" s="100"/>
      <c r="I1238" s="100"/>
      <c r="J1238" s="100"/>
      <c r="K1238" s="100"/>
      <c r="L1238" s="100"/>
      <c r="M1238" s="100"/>
      <c r="N1238" s="100" t="s">
        <v>16</v>
      </c>
      <c r="O1238" s="100"/>
      <c r="P1238" s="100"/>
      <c r="Q1238" s="100"/>
      <c r="R1238" s="100"/>
      <c r="S1238" s="100"/>
      <c r="T1238" s="100"/>
      <c r="U1238" s="100"/>
      <c r="V1238" s="100"/>
      <c r="W1238" s="100"/>
      <c r="X1238" s="100"/>
      <c r="Y1238" s="100"/>
      <c r="Z1238" s="100"/>
      <c r="AA1238" s="100"/>
      <c r="AB1238" s="100"/>
      <c r="AC1238" s="100"/>
      <c r="AD1238" s="100"/>
      <c r="AE1238" s="100" t="s">
        <v>16</v>
      </c>
      <c r="AF1238" s="100"/>
      <c r="AG1238" s="100"/>
    </row>
    <row r="1239" spans="5:33" ht="24" customHeight="1">
      <c r="E1239" s="186">
        <f>Pelit!A120</f>
      </c>
      <c r="F1239" s="186"/>
      <c r="G1239" s="186"/>
      <c r="H1239" s="186"/>
      <c r="I1239" s="186"/>
      <c r="J1239" s="186"/>
      <c r="K1239" s="186"/>
      <c r="L1239" s="186"/>
      <c r="N1239" s="187"/>
      <c r="O1239" s="188"/>
      <c r="P1239" s="188"/>
      <c r="Q1239" s="189"/>
      <c r="V1239" s="186">
        <f>Pelit!F120</f>
      </c>
      <c r="W1239" s="186"/>
      <c r="X1239" s="186"/>
      <c r="Y1239" s="186"/>
      <c r="Z1239" s="186"/>
      <c r="AA1239" s="186"/>
      <c r="AB1239" s="186"/>
      <c r="AC1239" s="186"/>
      <c r="AE1239" s="187"/>
      <c r="AF1239" s="188"/>
      <c r="AG1239" s="189"/>
    </row>
    <row r="1240" spans="1:33" ht="24" customHeight="1" thickBot="1">
      <c r="A1240" s="185" t="s">
        <v>145</v>
      </c>
      <c r="B1240" s="185"/>
      <c r="C1240" s="185"/>
      <c r="D1240" s="185"/>
      <c r="E1240" s="186"/>
      <c r="F1240" s="186"/>
      <c r="G1240" s="186"/>
      <c r="H1240" s="186"/>
      <c r="I1240" s="186"/>
      <c r="J1240" s="186"/>
      <c r="K1240" s="186"/>
      <c r="L1240" s="186"/>
      <c r="N1240" s="190"/>
      <c r="O1240" s="191"/>
      <c r="P1240" s="191"/>
      <c r="Q1240" s="192"/>
      <c r="R1240" s="185" t="s">
        <v>146</v>
      </c>
      <c r="S1240" s="185"/>
      <c r="T1240" s="185"/>
      <c r="U1240" s="185"/>
      <c r="V1240" s="186"/>
      <c r="W1240" s="186"/>
      <c r="X1240" s="186"/>
      <c r="Y1240" s="186"/>
      <c r="Z1240" s="186"/>
      <c r="AA1240" s="186"/>
      <c r="AB1240" s="186"/>
      <c r="AC1240" s="186"/>
      <c r="AD1240" s="98"/>
      <c r="AE1240" s="190"/>
      <c r="AF1240" s="191"/>
      <c r="AG1240" s="192"/>
    </row>
    <row r="1241" ht="24" customHeight="1" thickBot="1"/>
    <row r="1242" spans="1:33" ht="24" customHeight="1" thickBot="1">
      <c r="A1242" s="184" t="s">
        <v>117</v>
      </c>
      <c r="B1242" s="184"/>
      <c r="C1242" s="184"/>
      <c r="D1242" s="184" t="s">
        <v>118</v>
      </c>
      <c r="E1242" s="184"/>
      <c r="F1242" s="184"/>
      <c r="G1242" s="184" t="s">
        <v>119</v>
      </c>
      <c r="H1242" s="184"/>
      <c r="I1242" s="184"/>
      <c r="J1242" s="184" t="s">
        <v>120</v>
      </c>
      <c r="K1242" s="184"/>
      <c r="L1242" s="184"/>
      <c r="M1242" s="184" t="s">
        <v>121</v>
      </c>
      <c r="N1242" s="184"/>
      <c r="O1242" s="184"/>
      <c r="P1242" s="184" t="s">
        <v>122</v>
      </c>
      <c r="Q1242" s="184"/>
      <c r="R1242" s="184"/>
      <c r="S1242" s="184" t="s">
        <v>123</v>
      </c>
      <c r="T1242" s="184"/>
      <c r="U1242" s="184"/>
      <c r="V1242" s="184" t="s">
        <v>124</v>
      </c>
      <c r="W1242" s="184"/>
      <c r="X1242" s="184"/>
      <c r="Y1242" s="184" t="s">
        <v>125</v>
      </c>
      <c r="Z1242" s="184"/>
      <c r="AA1242" s="184"/>
      <c r="AB1242" s="184" t="s">
        <v>126</v>
      </c>
      <c r="AC1242" s="184"/>
      <c r="AD1242" s="184"/>
      <c r="AE1242" s="184" t="s">
        <v>127</v>
      </c>
      <c r="AF1242" s="184"/>
      <c r="AG1242" s="184"/>
    </row>
    <row r="1243" spans="1:33" ht="24" customHeight="1">
      <c r="A1243" s="182"/>
      <c r="B1243" s="175" t="s">
        <v>18</v>
      </c>
      <c r="C1243" s="177"/>
      <c r="D1243" s="173"/>
      <c r="E1243" s="180" t="s">
        <v>18</v>
      </c>
      <c r="F1243" s="177"/>
      <c r="G1243" s="173"/>
      <c r="H1243" s="175" t="s">
        <v>18</v>
      </c>
      <c r="I1243" s="177"/>
      <c r="J1243" s="173"/>
      <c r="K1243" s="175" t="s">
        <v>18</v>
      </c>
      <c r="L1243" s="177"/>
      <c r="M1243" s="173"/>
      <c r="N1243" s="175" t="s">
        <v>18</v>
      </c>
      <c r="O1243" s="177"/>
      <c r="P1243" s="182"/>
      <c r="Q1243" s="175" t="s">
        <v>18</v>
      </c>
      <c r="R1243" s="177"/>
      <c r="S1243" s="173"/>
      <c r="T1243" s="180" t="s">
        <v>18</v>
      </c>
      <c r="U1243" s="177"/>
      <c r="V1243" s="173"/>
      <c r="W1243" s="175" t="s">
        <v>18</v>
      </c>
      <c r="X1243" s="177"/>
      <c r="Y1243" s="173"/>
      <c r="Z1243" s="175" t="s">
        <v>18</v>
      </c>
      <c r="AA1243" s="177"/>
      <c r="AB1243" s="173"/>
      <c r="AC1243" s="175" t="s">
        <v>18</v>
      </c>
      <c r="AD1243" s="177"/>
      <c r="AE1243" s="173"/>
      <c r="AF1243" s="175" t="s">
        <v>18</v>
      </c>
      <c r="AG1243" s="177"/>
    </row>
    <row r="1244" spans="1:33" ht="24" customHeight="1" thickBot="1">
      <c r="A1244" s="183"/>
      <c r="B1244" s="176"/>
      <c r="C1244" s="178"/>
      <c r="D1244" s="174"/>
      <c r="E1244" s="181"/>
      <c r="F1244" s="178"/>
      <c r="G1244" s="174"/>
      <c r="H1244" s="176"/>
      <c r="I1244" s="178"/>
      <c r="J1244" s="174"/>
      <c r="K1244" s="176"/>
      <c r="L1244" s="178"/>
      <c r="M1244" s="174"/>
      <c r="N1244" s="176"/>
      <c r="O1244" s="178"/>
      <c r="P1244" s="183"/>
      <c r="Q1244" s="176"/>
      <c r="R1244" s="178"/>
      <c r="S1244" s="174"/>
      <c r="T1244" s="181"/>
      <c r="U1244" s="178"/>
      <c r="V1244" s="174"/>
      <c r="W1244" s="176"/>
      <c r="X1244" s="178"/>
      <c r="Y1244" s="174"/>
      <c r="Z1244" s="176"/>
      <c r="AA1244" s="178"/>
      <c r="AB1244" s="174"/>
      <c r="AC1244" s="176"/>
      <c r="AD1244" s="178"/>
      <c r="AE1244" s="174"/>
      <c r="AF1244" s="176"/>
      <c r="AG1244" s="178"/>
    </row>
    <row r="1245" ht="24" customHeight="1"/>
    <row r="1246" spans="11:18" ht="24" customHeight="1">
      <c r="K1246" s="179" t="s">
        <v>147</v>
      </c>
      <c r="L1246" s="179"/>
      <c r="M1246" s="179"/>
      <c r="N1246" s="179"/>
      <c r="O1246" s="179"/>
      <c r="P1246" s="179"/>
      <c r="Q1246" s="179"/>
      <c r="R1246" s="179"/>
    </row>
    <row r="1247" spans="1:33" ht="24" customHeight="1">
      <c r="A1247" s="98"/>
      <c r="B1247" s="98"/>
      <c r="C1247" s="98"/>
      <c r="D1247" s="98"/>
      <c r="E1247" s="98"/>
      <c r="F1247" s="98"/>
      <c r="G1247" s="98"/>
      <c r="H1247" s="98"/>
      <c r="I1247" s="98"/>
      <c r="J1247" s="105" t="s">
        <v>143</v>
      </c>
      <c r="K1247" s="179"/>
      <c r="L1247" s="179"/>
      <c r="M1247" s="179"/>
      <c r="N1247" s="179"/>
      <c r="O1247" s="179"/>
      <c r="P1247" s="179"/>
      <c r="Q1247" s="179"/>
      <c r="R1247" s="179"/>
      <c r="S1247" s="98"/>
      <c r="T1247" s="98"/>
      <c r="U1247" s="98"/>
      <c r="V1247" s="98"/>
      <c r="W1247" s="98"/>
      <c r="X1247" s="98"/>
      <c r="Y1247" s="98"/>
      <c r="Z1247" s="98"/>
      <c r="AA1247" s="98"/>
      <c r="AB1247" s="98"/>
      <c r="AC1247" s="98"/>
      <c r="AD1247" s="98"/>
      <c r="AE1247" s="98"/>
      <c r="AF1247" s="98"/>
      <c r="AG1247" s="98"/>
    </row>
    <row r="1248" ht="24" customHeight="1">
      <c r="A1248" s="98"/>
    </row>
    <row r="1249" spans="1:33" ht="24" customHeight="1">
      <c r="A1249" s="11"/>
      <c r="AG1249" s="104">
        <f>AG1237+1</f>
        <v>105</v>
      </c>
    </row>
    <row r="1250" spans="1:33" ht="24" customHeight="1" thickBot="1">
      <c r="A1250" s="100" t="s">
        <v>141</v>
      </c>
      <c r="B1250" s="100"/>
      <c r="C1250" s="100"/>
      <c r="D1250" s="100"/>
      <c r="E1250" s="100"/>
      <c r="F1250" s="101" t="s">
        <v>142</v>
      </c>
      <c r="G1250" s="100"/>
      <c r="H1250" s="100"/>
      <c r="I1250" s="100"/>
      <c r="J1250" s="100"/>
      <c r="K1250" s="100"/>
      <c r="L1250" s="100"/>
      <c r="M1250" s="100"/>
      <c r="N1250" s="100" t="s">
        <v>16</v>
      </c>
      <c r="O1250" s="100"/>
      <c r="P1250" s="100"/>
      <c r="Q1250" s="100"/>
      <c r="R1250" s="100"/>
      <c r="S1250" s="100"/>
      <c r="T1250" s="100"/>
      <c r="U1250" s="100"/>
      <c r="V1250" s="100"/>
      <c r="W1250" s="100"/>
      <c r="X1250" s="100"/>
      <c r="Y1250" s="100"/>
      <c r="Z1250" s="100"/>
      <c r="AA1250" s="100"/>
      <c r="AB1250" s="100"/>
      <c r="AC1250" s="100"/>
      <c r="AD1250" s="100"/>
      <c r="AE1250" s="100" t="s">
        <v>16</v>
      </c>
      <c r="AF1250" s="100"/>
      <c r="AG1250" s="100"/>
    </row>
    <row r="1251" spans="5:33" ht="24" customHeight="1">
      <c r="E1251" s="186">
        <f>Pelit!A123</f>
      </c>
      <c r="F1251" s="186"/>
      <c r="G1251" s="186"/>
      <c r="H1251" s="186"/>
      <c r="I1251" s="186"/>
      <c r="J1251" s="186"/>
      <c r="K1251" s="186"/>
      <c r="L1251" s="186"/>
      <c r="N1251" s="187"/>
      <c r="O1251" s="188"/>
      <c r="P1251" s="188"/>
      <c r="Q1251" s="189"/>
      <c r="V1251" s="186">
        <f>Pelit!F123</f>
      </c>
      <c r="W1251" s="186"/>
      <c r="X1251" s="186"/>
      <c r="Y1251" s="186"/>
      <c r="Z1251" s="186"/>
      <c r="AA1251" s="186"/>
      <c r="AB1251" s="186"/>
      <c r="AC1251" s="186"/>
      <c r="AE1251" s="187"/>
      <c r="AF1251" s="188"/>
      <c r="AG1251" s="189"/>
    </row>
    <row r="1252" spans="1:33" ht="24" customHeight="1" thickBot="1">
      <c r="A1252" s="185" t="s">
        <v>145</v>
      </c>
      <c r="B1252" s="185"/>
      <c r="C1252" s="185"/>
      <c r="D1252" s="185"/>
      <c r="E1252" s="186"/>
      <c r="F1252" s="186"/>
      <c r="G1252" s="186"/>
      <c r="H1252" s="186"/>
      <c r="I1252" s="186"/>
      <c r="J1252" s="186"/>
      <c r="K1252" s="186"/>
      <c r="L1252" s="186"/>
      <c r="N1252" s="190"/>
      <c r="O1252" s="191"/>
      <c r="P1252" s="191"/>
      <c r="Q1252" s="192"/>
      <c r="R1252" s="185" t="s">
        <v>146</v>
      </c>
      <c r="S1252" s="185"/>
      <c r="T1252" s="185"/>
      <c r="U1252" s="185"/>
      <c r="V1252" s="186"/>
      <c r="W1252" s="186"/>
      <c r="X1252" s="186"/>
      <c r="Y1252" s="186"/>
      <c r="Z1252" s="186"/>
      <c r="AA1252" s="186"/>
      <c r="AB1252" s="186"/>
      <c r="AC1252" s="186"/>
      <c r="AD1252" s="98"/>
      <c r="AE1252" s="190"/>
      <c r="AF1252" s="191"/>
      <c r="AG1252" s="192"/>
    </row>
    <row r="1253" ht="24" customHeight="1" thickBot="1"/>
    <row r="1254" spans="1:33" ht="24" customHeight="1" thickBot="1">
      <c r="A1254" s="184" t="s">
        <v>117</v>
      </c>
      <c r="B1254" s="184"/>
      <c r="C1254" s="184"/>
      <c r="D1254" s="184" t="s">
        <v>118</v>
      </c>
      <c r="E1254" s="184"/>
      <c r="F1254" s="184"/>
      <c r="G1254" s="184" t="s">
        <v>119</v>
      </c>
      <c r="H1254" s="184"/>
      <c r="I1254" s="184"/>
      <c r="J1254" s="184" t="s">
        <v>120</v>
      </c>
      <c r="K1254" s="184"/>
      <c r="L1254" s="184"/>
      <c r="M1254" s="184" t="s">
        <v>121</v>
      </c>
      <c r="N1254" s="184"/>
      <c r="O1254" s="184"/>
      <c r="P1254" s="184" t="s">
        <v>122</v>
      </c>
      <c r="Q1254" s="184"/>
      <c r="R1254" s="184"/>
      <c r="S1254" s="184" t="s">
        <v>123</v>
      </c>
      <c r="T1254" s="184"/>
      <c r="U1254" s="184"/>
      <c r="V1254" s="184" t="s">
        <v>124</v>
      </c>
      <c r="W1254" s="184"/>
      <c r="X1254" s="184"/>
      <c r="Y1254" s="184" t="s">
        <v>125</v>
      </c>
      <c r="Z1254" s="184"/>
      <c r="AA1254" s="184"/>
      <c r="AB1254" s="184" t="s">
        <v>126</v>
      </c>
      <c r="AC1254" s="184"/>
      <c r="AD1254" s="184"/>
      <c r="AE1254" s="184" t="s">
        <v>127</v>
      </c>
      <c r="AF1254" s="184"/>
      <c r="AG1254" s="184"/>
    </row>
    <row r="1255" spans="1:33" ht="24" customHeight="1">
      <c r="A1255" s="182"/>
      <c r="B1255" s="175" t="s">
        <v>18</v>
      </c>
      <c r="C1255" s="177"/>
      <c r="D1255" s="173"/>
      <c r="E1255" s="180" t="s">
        <v>18</v>
      </c>
      <c r="F1255" s="177"/>
      <c r="G1255" s="173"/>
      <c r="H1255" s="175" t="s">
        <v>18</v>
      </c>
      <c r="I1255" s="177"/>
      <c r="J1255" s="173"/>
      <c r="K1255" s="175" t="s">
        <v>18</v>
      </c>
      <c r="L1255" s="177"/>
      <c r="M1255" s="173"/>
      <c r="N1255" s="175" t="s">
        <v>18</v>
      </c>
      <c r="O1255" s="177"/>
      <c r="P1255" s="182"/>
      <c r="Q1255" s="175" t="s">
        <v>18</v>
      </c>
      <c r="R1255" s="177"/>
      <c r="S1255" s="173"/>
      <c r="T1255" s="180" t="s">
        <v>18</v>
      </c>
      <c r="U1255" s="177"/>
      <c r="V1255" s="173"/>
      <c r="W1255" s="175" t="s">
        <v>18</v>
      </c>
      <c r="X1255" s="177"/>
      <c r="Y1255" s="173"/>
      <c r="Z1255" s="175" t="s">
        <v>18</v>
      </c>
      <c r="AA1255" s="177"/>
      <c r="AB1255" s="173"/>
      <c r="AC1255" s="175" t="s">
        <v>18</v>
      </c>
      <c r="AD1255" s="177"/>
      <c r="AE1255" s="173"/>
      <c r="AF1255" s="175" t="s">
        <v>18</v>
      </c>
      <c r="AG1255" s="177"/>
    </row>
    <row r="1256" spans="1:33" ht="24" customHeight="1" thickBot="1">
      <c r="A1256" s="183"/>
      <c r="B1256" s="176"/>
      <c r="C1256" s="178"/>
      <c r="D1256" s="174"/>
      <c r="E1256" s="181"/>
      <c r="F1256" s="178"/>
      <c r="G1256" s="174"/>
      <c r="H1256" s="176"/>
      <c r="I1256" s="178"/>
      <c r="J1256" s="174"/>
      <c r="K1256" s="176"/>
      <c r="L1256" s="178"/>
      <c r="M1256" s="174"/>
      <c r="N1256" s="176"/>
      <c r="O1256" s="178"/>
      <c r="P1256" s="183"/>
      <c r="Q1256" s="176"/>
      <c r="R1256" s="178"/>
      <c r="S1256" s="174"/>
      <c r="T1256" s="181"/>
      <c r="U1256" s="178"/>
      <c r="V1256" s="174"/>
      <c r="W1256" s="176"/>
      <c r="X1256" s="178"/>
      <c r="Y1256" s="174"/>
      <c r="Z1256" s="176"/>
      <c r="AA1256" s="178"/>
      <c r="AB1256" s="174"/>
      <c r="AC1256" s="176"/>
      <c r="AD1256" s="178"/>
      <c r="AE1256" s="174"/>
      <c r="AF1256" s="176"/>
      <c r="AG1256" s="178"/>
    </row>
    <row r="1257" spans="1:33" ht="24" customHeight="1">
      <c r="A1257" s="102"/>
      <c r="B1257" s="102"/>
      <c r="C1257" s="102"/>
      <c r="D1257" s="102"/>
      <c r="E1257" s="102"/>
      <c r="F1257" s="102"/>
      <c r="G1257" s="102"/>
      <c r="H1257" s="102"/>
      <c r="I1257" s="102"/>
      <c r="J1257" s="102"/>
      <c r="K1257" s="102"/>
      <c r="L1257" s="102"/>
      <c r="M1257" s="102"/>
      <c r="N1257" s="102"/>
      <c r="O1257" s="102"/>
      <c r="P1257" s="102"/>
      <c r="Q1257" s="102"/>
      <c r="R1257" s="102"/>
      <c r="S1257" s="102"/>
      <c r="T1257" s="102"/>
      <c r="U1257" s="102"/>
      <c r="V1257" s="102"/>
      <c r="W1257" s="102"/>
      <c r="X1257" s="102"/>
      <c r="Y1257" s="102"/>
      <c r="Z1257" s="102"/>
      <c r="AA1257" s="102"/>
      <c r="AB1257" s="102"/>
      <c r="AC1257" s="102"/>
      <c r="AD1257" s="102"/>
      <c r="AE1257" s="102"/>
      <c r="AF1257" s="102"/>
      <c r="AG1257" s="102"/>
    </row>
    <row r="1258" spans="1:33" ht="24" customHeight="1">
      <c r="A1258" s="102"/>
      <c r="B1258" s="102"/>
      <c r="C1258" s="102"/>
      <c r="D1258" s="102"/>
      <c r="E1258" s="102"/>
      <c r="F1258" s="102"/>
      <c r="G1258" s="102"/>
      <c r="H1258" s="102"/>
      <c r="I1258" s="102"/>
      <c r="J1258" s="102"/>
      <c r="K1258" s="179" t="s">
        <v>147</v>
      </c>
      <c r="L1258" s="179"/>
      <c r="M1258" s="179"/>
      <c r="N1258" s="179"/>
      <c r="O1258" s="179"/>
      <c r="P1258" s="179"/>
      <c r="Q1258" s="179"/>
      <c r="R1258" s="179"/>
      <c r="S1258" s="102"/>
      <c r="T1258" s="102"/>
      <c r="U1258" s="102"/>
      <c r="V1258" s="102"/>
      <c r="W1258" s="102"/>
      <c r="X1258" s="102"/>
      <c r="Y1258" s="102"/>
      <c r="Z1258" s="102"/>
      <c r="AA1258" s="102"/>
      <c r="AB1258" s="102"/>
      <c r="AC1258" s="102"/>
      <c r="AD1258" s="102"/>
      <c r="AE1258" s="102"/>
      <c r="AF1258" s="102"/>
      <c r="AG1258" s="102"/>
    </row>
    <row r="1259" spans="1:33" ht="24" customHeight="1">
      <c r="A1259" s="98"/>
      <c r="B1259" s="102"/>
      <c r="C1259" s="102"/>
      <c r="D1259" s="102"/>
      <c r="E1259" s="102"/>
      <c r="F1259" s="102"/>
      <c r="G1259" s="102"/>
      <c r="H1259" s="102"/>
      <c r="I1259" s="102"/>
      <c r="J1259" s="105" t="s">
        <v>143</v>
      </c>
      <c r="K1259" s="179"/>
      <c r="L1259" s="179"/>
      <c r="M1259" s="179"/>
      <c r="N1259" s="179"/>
      <c r="O1259" s="179"/>
      <c r="P1259" s="179"/>
      <c r="Q1259" s="179"/>
      <c r="R1259" s="179"/>
      <c r="S1259" s="102"/>
      <c r="T1259" s="102"/>
      <c r="U1259" s="102"/>
      <c r="V1259" s="102"/>
      <c r="W1259" s="102"/>
      <c r="X1259" s="102"/>
      <c r="Y1259" s="102"/>
      <c r="Z1259" s="102"/>
      <c r="AA1259" s="102"/>
      <c r="AB1259" s="102"/>
      <c r="AC1259" s="102"/>
      <c r="AD1259" s="102"/>
      <c r="AE1259" s="102"/>
      <c r="AF1259" s="102"/>
      <c r="AG1259" s="102"/>
    </row>
    <row r="1260" spans="1:33" ht="24" customHeight="1">
      <c r="A1260" s="103"/>
      <c r="B1260" s="103"/>
      <c r="C1260" s="103"/>
      <c r="D1260" s="103"/>
      <c r="E1260" s="103"/>
      <c r="F1260" s="103"/>
      <c r="G1260" s="103"/>
      <c r="H1260" s="103"/>
      <c r="I1260" s="103"/>
      <c r="J1260" s="103"/>
      <c r="K1260" s="103"/>
      <c r="L1260" s="103"/>
      <c r="M1260" s="103"/>
      <c r="N1260" s="103"/>
      <c r="O1260" s="103"/>
      <c r="P1260" s="103"/>
      <c r="Q1260" s="103"/>
      <c r="R1260" s="103"/>
      <c r="S1260" s="103"/>
      <c r="T1260" s="103"/>
      <c r="U1260" s="103"/>
      <c r="V1260" s="103"/>
      <c r="W1260" s="103"/>
      <c r="X1260" s="103"/>
      <c r="Y1260" s="103"/>
      <c r="Z1260" s="103"/>
      <c r="AA1260" s="103"/>
      <c r="AB1260" s="103"/>
      <c r="AC1260" s="103"/>
      <c r="AD1260" s="103"/>
      <c r="AE1260" s="103"/>
      <c r="AF1260" s="103"/>
      <c r="AG1260" s="103"/>
    </row>
    <row r="1261" spans="1:33" ht="24" customHeight="1">
      <c r="A1261" s="102"/>
      <c r="B1261" s="102"/>
      <c r="C1261" s="102"/>
      <c r="D1261" s="102"/>
      <c r="E1261" s="102"/>
      <c r="F1261" s="102"/>
      <c r="G1261" s="102"/>
      <c r="H1261" s="102"/>
      <c r="I1261" s="102"/>
      <c r="J1261" s="102"/>
      <c r="K1261" s="102"/>
      <c r="L1261" s="102"/>
      <c r="M1261" s="102"/>
      <c r="N1261" s="102"/>
      <c r="O1261" s="102"/>
      <c r="P1261" s="102"/>
      <c r="Q1261" s="102"/>
      <c r="R1261" s="102"/>
      <c r="S1261" s="102"/>
      <c r="T1261" s="102"/>
      <c r="U1261" s="102"/>
      <c r="V1261" s="102"/>
      <c r="W1261" s="102"/>
      <c r="X1261" s="102"/>
      <c r="Y1261" s="102"/>
      <c r="Z1261" s="102"/>
      <c r="AA1261" s="102"/>
      <c r="AB1261" s="102"/>
      <c r="AC1261" s="102"/>
      <c r="AD1261" s="102"/>
      <c r="AE1261" s="102"/>
      <c r="AF1261" s="102"/>
      <c r="AG1261" s="104">
        <f>AG1249+1</f>
        <v>106</v>
      </c>
    </row>
    <row r="1262" spans="1:33" ht="24" customHeight="1" thickBot="1">
      <c r="A1262" s="100" t="s">
        <v>141</v>
      </c>
      <c r="B1262" s="100"/>
      <c r="C1262" s="100"/>
      <c r="D1262" s="100"/>
      <c r="E1262" s="100"/>
      <c r="F1262" s="101" t="s">
        <v>142</v>
      </c>
      <c r="G1262" s="100"/>
      <c r="H1262" s="100"/>
      <c r="I1262" s="100"/>
      <c r="J1262" s="100"/>
      <c r="K1262" s="100"/>
      <c r="L1262" s="100"/>
      <c r="M1262" s="100"/>
      <c r="N1262" s="100" t="s">
        <v>16</v>
      </c>
      <c r="O1262" s="100"/>
      <c r="P1262" s="100"/>
      <c r="Q1262" s="100"/>
      <c r="R1262" s="100"/>
      <c r="S1262" s="100"/>
      <c r="T1262" s="100"/>
      <c r="U1262" s="100"/>
      <c r="V1262" s="100"/>
      <c r="W1262" s="100"/>
      <c r="X1262" s="100"/>
      <c r="Y1262" s="100"/>
      <c r="Z1262" s="100"/>
      <c r="AA1262" s="100"/>
      <c r="AB1262" s="100"/>
      <c r="AC1262" s="100"/>
      <c r="AD1262" s="100"/>
      <c r="AE1262" s="100" t="s">
        <v>16</v>
      </c>
      <c r="AF1262" s="100"/>
      <c r="AG1262" s="100"/>
    </row>
    <row r="1263" spans="5:33" ht="24" customHeight="1">
      <c r="E1263" s="186">
        <f>Pelit!A124</f>
      </c>
      <c r="F1263" s="186"/>
      <c r="G1263" s="186"/>
      <c r="H1263" s="186"/>
      <c r="I1263" s="186"/>
      <c r="J1263" s="186"/>
      <c r="K1263" s="186"/>
      <c r="L1263" s="186"/>
      <c r="N1263" s="187"/>
      <c r="O1263" s="188"/>
      <c r="P1263" s="188"/>
      <c r="Q1263" s="189"/>
      <c r="V1263" s="186">
        <f>Pelit!F124</f>
      </c>
      <c r="W1263" s="186"/>
      <c r="X1263" s="186"/>
      <c r="Y1263" s="186"/>
      <c r="Z1263" s="186"/>
      <c r="AA1263" s="186"/>
      <c r="AB1263" s="186"/>
      <c r="AC1263" s="186"/>
      <c r="AE1263" s="187"/>
      <c r="AF1263" s="188"/>
      <c r="AG1263" s="189"/>
    </row>
    <row r="1264" spans="1:33" ht="24" customHeight="1" thickBot="1">
      <c r="A1264" s="185" t="s">
        <v>145</v>
      </c>
      <c r="B1264" s="185"/>
      <c r="C1264" s="185"/>
      <c r="D1264" s="185"/>
      <c r="E1264" s="186"/>
      <c r="F1264" s="186"/>
      <c r="G1264" s="186"/>
      <c r="H1264" s="186"/>
      <c r="I1264" s="186"/>
      <c r="J1264" s="186"/>
      <c r="K1264" s="186"/>
      <c r="L1264" s="186"/>
      <c r="N1264" s="190"/>
      <c r="O1264" s="191"/>
      <c r="P1264" s="191"/>
      <c r="Q1264" s="192"/>
      <c r="R1264" s="185" t="s">
        <v>146</v>
      </c>
      <c r="S1264" s="185"/>
      <c r="T1264" s="185"/>
      <c r="U1264" s="185"/>
      <c r="V1264" s="186"/>
      <c r="W1264" s="186"/>
      <c r="X1264" s="186"/>
      <c r="Y1264" s="186"/>
      <c r="Z1264" s="186"/>
      <c r="AA1264" s="186"/>
      <c r="AB1264" s="186"/>
      <c r="AC1264" s="186"/>
      <c r="AD1264" s="98"/>
      <c r="AE1264" s="190"/>
      <c r="AF1264" s="191"/>
      <c r="AG1264" s="192"/>
    </row>
    <row r="1265" ht="24" customHeight="1" thickBot="1"/>
    <row r="1266" spans="1:33" ht="24" customHeight="1" thickBot="1">
      <c r="A1266" s="184" t="s">
        <v>117</v>
      </c>
      <c r="B1266" s="184"/>
      <c r="C1266" s="184"/>
      <c r="D1266" s="184" t="s">
        <v>118</v>
      </c>
      <c r="E1266" s="184"/>
      <c r="F1266" s="184"/>
      <c r="G1266" s="184" t="s">
        <v>119</v>
      </c>
      <c r="H1266" s="184"/>
      <c r="I1266" s="184"/>
      <c r="J1266" s="184" t="s">
        <v>120</v>
      </c>
      <c r="K1266" s="184"/>
      <c r="L1266" s="184"/>
      <c r="M1266" s="184" t="s">
        <v>121</v>
      </c>
      <c r="N1266" s="184"/>
      <c r="O1266" s="184"/>
      <c r="P1266" s="184" t="s">
        <v>122</v>
      </c>
      <c r="Q1266" s="184"/>
      <c r="R1266" s="184"/>
      <c r="S1266" s="184" t="s">
        <v>123</v>
      </c>
      <c r="T1266" s="184"/>
      <c r="U1266" s="184"/>
      <c r="V1266" s="184" t="s">
        <v>124</v>
      </c>
      <c r="W1266" s="184"/>
      <c r="X1266" s="184"/>
      <c r="Y1266" s="184" t="s">
        <v>125</v>
      </c>
      <c r="Z1266" s="184"/>
      <c r="AA1266" s="184"/>
      <c r="AB1266" s="184" t="s">
        <v>126</v>
      </c>
      <c r="AC1266" s="184"/>
      <c r="AD1266" s="184"/>
      <c r="AE1266" s="184" t="s">
        <v>127</v>
      </c>
      <c r="AF1266" s="184"/>
      <c r="AG1266" s="184"/>
    </row>
    <row r="1267" spans="1:33" ht="24" customHeight="1">
      <c r="A1267" s="182"/>
      <c r="B1267" s="175" t="s">
        <v>18</v>
      </c>
      <c r="C1267" s="177"/>
      <c r="D1267" s="173"/>
      <c r="E1267" s="180" t="s">
        <v>18</v>
      </c>
      <c r="F1267" s="177"/>
      <c r="G1267" s="173"/>
      <c r="H1267" s="175" t="s">
        <v>18</v>
      </c>
      <c r="I1267" s="177"/>
      <c r="J1267" s="173"/>
      <c r="K1267" s="175" t="s">
        <v>18</v>
      </c>
      <c r="L1267" s="177"/>
      <c r="M1267" s="173"/>
      <c r="N1267" s="175" t="s">
        <v>18</v>
      </c>
      <c r="O1267" s="177"/>
      <c r="P1267" s="182"/>
      <c r="Q1267" s="175" t="s">
        <v>18</v>
      </c>
      <c r="R1267" s="177"/>
      <c r="S1267" s="173"/>
      <c r="T1267" s="180" t="s">
        <v>18</v>
      </c>
      <c r="U1267" s="177"/>
      <c r="V1267" s="173"/>
      <c r="W1267" s="175" t="s">
        <v>18</v>
      </c>
      <c r="X1267" s="177"/>
      <c r="Y1267" s="173"/>
      <c r="Z1267" s="175" t="s">
        <v>18</v>
      </c>
      <c r="AA1267" s="177"/>
      <c r="AB1267" s="173"/>
      <c r="AC1267" s="175" t="s">
        <v>18</v>
      </c>
      <c r="AD1267" s="177"/>
      <c r="AE1267" s="173"/>
      <c r="AF1267" s="175" t="s">
        <v>18</v>
      </c>
      <c r="AG1267" s="177"/>
    </row>
    <row r="1268" spans="1:33" ht="24" customHeight="1" thickBot="1">
      <c r="A1268" s="183"/>
      <c r="B1268" s="176"/>
      <c r="C1268" s="178"/>
      <c r="D1268" s="174"/>
      <c r="E1268" s="181"/>
      <c r="F1268" s="178"/>
      <c r="G1268" s="174"/>
      <c r="H1268" s="176"/>
      <c r="I1268" s="178"/>
      <c r="J1268" s="174"/>
      <c r="K1268" s="176"/>
      <c r="L1268" s="178"/>
      <c r="M1268" s="174"/>
      <c r="N1268" s="176"/>
      <c r="O1268" s="178"/>
      <c r="P1268" s="183"/>
      <c r="Q1268" s="176"/>
      <c r="R1268" s="178"/>
      <c r="S1268" s="174"/>
      <c r="T1268" s="181"/>
      <c r="U1268" s="178"/>
      <c r="V1268" s="174"/>
      <c r="W1268" s="176"/>
      <c r="X1268" s="178"/>
      <c r="Y1268" s="174"/>
      <c r="Z1268" s="176"/>
      <c r="AA1268" s="178"/>
      <c r="AB1268" s="174"/>
      <c r="AC1268" s="176"/>
      <c r="AD1268" s="178"/>
      <c r="AE1268" s="174"/>
      <c r="AF1268" s="176"/>
      <c r="AG1268" s="178"/>
    </row>
    <row r="1269" ht="24" customHeight="1"/>
    <row r="1270" spans="11:18" ht="24" customHeight="1">
      <c r="K1270" s="179" t="s">
        <v>147</v>
      </c>
      <c r="L1270" s="179"/>
      <c r="M1270" s="179"/>
      <c r="N1270" s="179"/>
      <c r="O1270" s="179"/>
      <c r="P1270" s="179"/>
      <c r="Q1270" s="179"/>
      <c r="R1270" s="179"/>
    </row>
    <row r="1271" spans="1:33" ht="24" customHeight="1">
      <c r="A1271" s="98"/>
      <c r="B1271" s="98"/>
      <c r="C1271" s="98"/>
      <c r="D1271" s="98"/>
      <c r="E1271" s="98"/>
      <c r="F1271" s="98"/>
      <c r="G1271" s="98"/>
      <c r="H1271" s="98"/>
      <c r="I1271" s="98"/>
      <c r="J1271" s="105" t="s">
        <v>143</v>
      </c>
      <c r="K1271" s="179"/>
      <c r="L1271" s="179"/>
      <c r="M1271" s="179"/>
      <c r="N1271" s="179"/>
      <c r="O1271" s="179"/>
      <c r="P1271" s="179"/>
      <c r="Q1271" s="179"/>
      <c r="R1271" s="179"/>
      <c r="S1271" s="98"/>
      <c r="T1271" s="98"/>
      <c r="U1271" s="98"/>
      <c r="V1271" s="98"/>
      <c r="W1271" s="98"/>
      <c r="X1271" s="98"/>
      <c r="Y1271" s="98"/>
      <c r="Z1271" s="98"/>
      <c r="AA1271" s="98"/>
      <c r="AB1271" s="98"/>
      <c r="AC1271" s="98"/>
      <c r="AD1271" s="98"/>
      <c r="AE1271" s="98"/>
      <c r="AF1271" s="98"/>
      <c r="AG1271" s="98"/>
    </row>
    <row r="1272" ht="24" customHeight="1">
      <c r="A1272" s="98"/>
    </row>
    <row r="1273" ht="24" customHeight="1">
      <c r="AG1273" s="104">
        <f>AG1261+1</f>
        <v>107</v>
      </c>
    </row>
    <row r="1274" spans="1:33" ht="24" customHeight="1" thickBot="1">
      <c r="A1274" s="100" t="s">
        <v>141</v>
      </c>
      <c r="B1274" s="100"/>
      <c r="C1274" s="100"/>
      <c r="D1274" s="100"/>
      <c r="E1274" s="100"/>
      <c r="F1274" s="101" t="s">
        <v>142</v>
      </c>
      <c r="G1274" s="100"/>
      <c r="H1274" s="100"/>
      <c r="I1274" s="100"/>
      <c r="J1274" s="100"/>
      <c r="K1274" s="100"/>
      <c r="L1274" s="100"/>
      <c r="M1274" s="100"/>
      <c r="N1274" s="100" t="s">
        <v>16</v>
      </c>
      <c r="O1274" s="100"/>
      <c r="P1274" s="100"/>
      <c r="Q1274" s="100"/>
      <c r="R1274" s="100"/>
      <c r="S1274" s="100"/>
      <c r="T1274" s="100"/>
      <c r="U1274" s="100"/>
      <c r="V1274" s="100"/>
      <c r="W1274" s="100"/>
      <c r="X1274" s="100"/>
      <c r="Y1274" s="100"/>
      <c r="Z1274" s="100"/>
      <c r="AA1274" s="100"/>
      <c r="AB1274" s="100"/>
      <c r="AC1274" s="100"/>
      <c r="AD1274" s="100"/>
      <c r="AE1274" s="100" t="s">
        <v>16</v>
      </c>
      <c r="AF1274" s="100"/>
      <c r="AG1274" s="100"/>
    </row>
    <row r="1275" spans="5:33" ht="24" customHeight="1">
      <c r="E1275" s="186">
        <f>Pelit!A125</f>
      </c>
      <c r="F1275" s="186"/>
      <c r="G1275" s="186"/>
      <c r="H1275" s="186"/>
      <c r="I1275" s="186"/>
      <c r="J1275" s="186"/>
      <c r="K1275" s="186"/>
      <c r="L1275" s="186"/>
      <c r="N1275" s="187"/>
      <c r="O1275" s="188"/>
      <c r="P1275" s="188"/>
      <c r="Q1275" s="189"/>
      <c r="V1275" s="186">
        <f>Pelit!F125</f>
      </c>
      <c r="W1275" s="186"/>
      <c r="X1275" s="186"/>
      <c r="Y1275" s="186"/>
      <c r="Z1275" s="186"/>
      <c r="AA1275" s="186"/>
      <c r="AB1275" s="186"/>
      <c r="AC1275" s="186"/>
      <c r="AE1275" s="187"/>
      <c r="AF1275" s="188"/>
      <c r="AG1275" s="189"/>
    </row>
    <row r="1276" spans="1:33" ht="24" customHeight="1" thickBot="1">
      <c r="A1276" s="185" t="s">
        <v>145</v>
      </c>
      <c r="B1276" s="185"/>
      <c r="C1276" s="185"/>
      <c r="D1276" s="185"/>
      <c r="E1276" s="186"/>
      <c r="F1276" s="186"/>
      <c r="G1276" s="186"/>
      <c r="H1276" s="186"/>
      <c r="I1276" s="186"/>
      <c r="J1276" s="186"/>
      <c r="K1276" s="186"/>
      <c r="L1276" s="186"/>
      <c r="N1276" s="190"/>
      <c r="O1276" s="191"/>
      <c r="P1276" s="191"/>
      <c r="Q1276" s="192"/>
      <c r="R1276" s="185" t="s">
        <v>146</v>
      </c>
      <c r="S1276" s="185"/>
      <c r="T1276" s="185"/>
      <c r="U1276" s="185"/>
      <c r="V1276" s="186"/>
      <c r="W1276" s="186"/>
      <c r="X1276" s="186"/>
      <c r="Y1276" s="186"/>
      <c r="Z1276" s="186"/>
      <c r="AA1276" s="186"/>
      <c r="AB1276" s="186"/>
      <c r="AC1276" s="186"/>
      <c r="AD1276" s="98"/>
      <c r="AE1276" s="190"/>
      <c r="AF1276" s="191"/>
      <c r="AG1276" s="192"/>
    </row>
    <row r="1277" ht="24" customHeight="1" thickBot="1"/>
    <row r="1278" spans="1:33" ht="24" customHeight="1" thickBot="1">
      <c r="A1278" s="184" t="s">
        <v>117</v>
      </c>
      <c r="B1278" s="184"/>
      <c r="C1278" s="184"/>
      <c r="D1278" s="184" t="s">
        <v>118</v>
      </c>
      <c r="E1278" s="184"/>
      <c r="F1278" s="184"/>
      <c r="G1278" s="184" t="s">
        <v>119</v>
      </c>
      <c r="H1278" s="184"/>
      <c r="I1278" s="184"/>
      <c r="J1278" s="184" t="s">
        <v>120</v>
      </c>
      <c r="K1278" s="184"/>
      <c r="L1278" s="184"/>
      <c r="M1278" s="184" t="s">
        <v>121</v>
      </c>
      <c r="N1278" s="184"/>
      <c r="O1278" s="184"/>
      <c r="P1278" s="184" t="s">
        <v>122</v>
      </c>
      <c r="Q1278" s="184"/>
      <c r="R1278" s="184"/>
      <c r="S1278" s="184" t="s">
        <v>123</v>
      </c>
      <c r="T1278" s="184"/>
      <c r="U1278" s="184"/>
      <c r="V1278" s="184" t="s">
        <v>124</v>
      </c>
      <c r="W1278" s="184"/>
      <c r="X1278" s="184"/>
      <c r="Y1278" s="184" t="s">
        <v>125</v>
      </c>
      <c r="Z1278" s="184"/>
      <c r="AA1278" s="184"/>
      <c r="AB1278" s="184" t="s">
        <v>126</v>
      </c>
      <c r="AC1278" s="184"/>
      <c r="AD1278" s="184"/>
      <c r="AE1278" s="184" t="s">
        <v>127</v>
      </c>
      <c r="AF1278" s="184"/>
      <c r="AG1278" s="184"/>
    </row>
    <row r="1279" spans="1:33" ht="24" customHeight="1">
      <c r="A1279" s="182"/>
      <c r="B1279" s="175" t="s">
        <v>18</v>
      </c>
      <c r="C1279" s="177"/>
      <c r="D1279" s="173"/>
      <c r="E1279" s="180" t="s">
        <v>18</v>
      </c>
      <c r="F1279" s="177"/>
      <c r="G1279" s="173"/>
      <c r="H1279" s="175" t="s">
        <v>18</v>
      </c>
      <c r="I1279" s="177"/>
      <c r="J1279" s="173"/>
      <c r="K1279" s="175" t="s">
        <v>18</v>
      </c>
      <c r="L1279" s="177"/>
      <c r="M1279" s="173"/>
      <c r="N1279" s="175" t="s">
        <v>18</v>
      </c>
      <c r="O1279" s="177"/>
      <c r="P1279" s="182"/>
      <c r="Q1279" s="175" t="s">
        <v>18</v>
      </c>
      <c r="R1279" s="177"/>
      <c r="S1279" s="173"/>
      <c r="T1279" s="180" t="s">
        <v>18</v>
      </c>
      <c r="U1279" s="177"/>
      <c r="V1279" s="173"/>
      <c r="W1279" s="175" t="s">
        <v>18</v>
      </c>
      <c r="X1279" s="177"/>
      <c r="Y1279" s="173"/>
      <c r="Z1279" s="175" t="s">
        <v>18</v>
      </c>
      <c r="AA1279" s="177"/>
      <c r="AB1279" s="173"/>
      <c r="AC1279" s="175" t="s">
        <v>18</v>
      </c>
      <c r="AD1279" s="177"/>
      <c r="AE1279" s="173"/>
      <c r="AF1279" s="175" t="s">
        <v>18</v>
      </c>
      <c r="AG1279" s="177"/>
    </row>
    <row r="1280" spans="1:33" ht="24" customHeight="1" thickBot="1">
      <c r="A1280" s="183"/>
      <c r="B1280" s="176"/>
      <c r="C1280" s="178"/>
      <c r="D1280" s="174"/>
      <c r="E1280" s="181"/>
      <c r="F1280" s="178"/>
      <c r="G1280" s="174"/>
      <c r="H1280" s="176"/>
      <c r="I1280" s="178"/>
      <c r="J1280" s="174"/>
      <c r="K1280" s="176"/>
      <c r="L1280" s="178"/>
      <c r="M1280" s="174"/>
      <c r="N1280" s="176"/>
      <c r="O1280" s="178"/>
      <c r="P1280" s="183"/>
      <c r="Q1280" s="176"/>
      <c r="R1280" s="178"/>
      <c r="S1280" s="174"/>
      <c r="T1280" s="181"/>
      <c r="U1280" s="178"/>
      <c r="V1280" s="174"/>
      <c r="W1280" s="176"/>
      <c r="X1280" s="178"/>
      <c r="Y1280" s="174"/>
      <c r="Z1280" s="176"/>
      <c r="AA1280" s="178"/>
      <c r="AB1280" s="174"/>
      <c r="AC1280" s="176"/>
      <c r="AD1280" s="178"/>
      <c r="AE1280" s="174"/>
      <c r="AF1280" s="176"/>
      <c r="AG1280" s="178"/>
    </row>
    <row r="1281" spans="1:33" ht="24" customHeight="1">
      <c r="A1281" s="102"/>
      <c r="B1281" s="102"/>
      <c r="C1281" s="102"/>
      <c r="D1281" s="102"/>
      <c r="E1281" s="102"/>
      <c r="F1281" s="102"/>
      <c r="G1281" s="102"/>
      <c r="H1281" s="102"/>
      <c r="I1281" s="102"/>
      <c r="J1281" s="102"/>
      <c r="K1281" s="102"/>
      <c r="L1281" s="102"/>
      <c r="M1281" s="102"/>
      <c r="N1281" s="102"/>
      <c r="O1281" s="102"/>
      <c r="P1281" s="102"/>
      <c r="Q1281" s="102"/>
      <c r="R1281" s="102"/>
      <c r="S1281" s="102"/>
      <c r="T1281" s="102"/>
      <c r="U1281" s="102"/>
      <c r="V1281" s="102"/>
      <c r="W1281" s="102"/>
      <c r="X1281" s="102"/>
      <c r="Y1281" s="102"/>
      <c r="Z1281" s="102"/>
      <c r="AA1281" s="102"/>
      <c r="AB1281" s="102"/>
      <c r="AC1281" s="102"/>
      <c r="AD1281" s="102"/>
      <c r="AE1281" s="102"/>
      <c r="AF1281" s="102"/>
      <c r="AG1281" s="102"/>
    </row>
    <row r="1282" spans="1:33" ht="24" customHeight="1">
      <c r="A1282" s="102"/>
      <c r="B1282" s="102"/>
      <c r="C1282" s="102"/>
      <c r="D1282" s="102"/>
      <c r="E1282" s="102"/>
      <c r="F1282" s="102"/>
      <c r="G1282" s="102"/>
      <c r="H1282" s="102"/>
      <c r="I1282" s="102"/>
      <c r="J1282" s="102"/>
      <c r="K1282" s="179" t="s">
        <v>147</v>
      </c>
      <c r="L1282" s="179"/>
      <c r="M1282" s="179"/>
      <c r="N1282" s="179"/>
      <c r="O1282" s="179"/>
      <c r="P1282" s="179"/>
      <c r="Q1282" s="179"/>
      <c r="R1282" s="179"/>
      <c r="S1282" s="102"/>
      <c r="T1282" s="102"/>
      <c r="U1282" s="102"/>
      <c r="V1282" s="102"/>
      <c r="W1282" s="102"/>
      <c r="X1282" s="102"/>
      <c r="Y1282" s="102"/>
      <c r="Z1282" s="102"/>
      <c r="AA1282" s="102"/>
      <c r="AB1282" s="102"/>
      <c r="AC1282" s="102"/>
      <c r="AD1282" s="102"/>
      <c r="AE1282" s="102"/>
      <c r="AF1282" s="102"/>
      <c r="AG1282" s="102"/>
    </row>
    <row r="1283" spans="1:33" ht="24" customHeight="1">
      <c r="A1283" s="98"/>
      <c r="B1283" s="102"/>
      <c r="C1283" s="102"/>
      <c r="D1283" s="102"/>
      <c r="E1283" s="102"/>
      <c r="F1283" s="102"/>
      <c r="G1283" s="102"/>
      <c r="H1283" s="102"/>
      <c r="I1283" s="102"/>
      <c r="J1283" s="105" t="s">
        <v>143</v>
      </c>
      <c r="K1283" s="179"/>
      <c r="L1283" s="179"/>
      <c r="M1283" s="179"/>
      <c r="N1283" s="179"/>
      <c r="O1283" s="179"/>
      <c r="P1283" s="179"/>
      <c r="Q1283" s="179"/>
      <c r="R1283" s="179"/>
      <c r="S1283" s="102"/>
      <c r="T1283" s="102"/>
      <c r="U1283" s="102"/>
      <c r="V1283" s="102"/>
      <c r="W1283" s="102"/>
      <c r="X1283" s="102"/>
      <c r="Y1283" s="102"/>
      <c r="Z1283" s="102"/>
      <c r="AA1283" s="102"/>
      <c r="AB1283" s="102"/>
      <c r="AC1283" s="102"/>
      <c r="AD1283" s="102"/>
      <c r="AE1283" s="102"/>
      <c r="AF1283" s="102"/>
      <c r="AG1283" s="102"/>
    </row>
    <row r="1284" spans="1:33" ht="24" customHeight="1">
      <c r="A1284" s="103"/>
      <c r="B1284" s="103"/>
      <c r="C1284" s="103"/>
      <c r="D1284" s="103"/>
      <c r="E1284" s="103"/>
      <c r="F1284" s="103"/>
      <c r="G1284" s="103"/>
      <c r="H1284" s="103"/>
      <c r="I1284" s="103"/>
      <c r="J1284" s="103"/>
      <c r="K1284" s="103"/>
      <c r="L1284" s="103"/>
      <c r="M1284" s="103"/>
      <c r="N1284" s="103"/>
      <c r="O1284" s="103"/>
      <c r="P1284" s="103"/>
      <c r="Q1284" s="103"/>
      <c r="R1284" s="103"/>
      <c r="S1284" s="103"/>
      <c r="T1284" s="103"/>
      <c r="U1284" s="103"/>
      <c r="V1284" s="103"/>
      <c r="W1284" s="103"/>
      <c r="X1284" s="103"/>
      <c r="Y1284" s="103"/>
      <c r="Z1284" s="103"/>
      <c r="AA1284" s="103"/>
      <c r="AB1284" s="103"/>
      <c r="AC1284" s="103"/>
      <c r="AD1284" s="103"/>
      <c r="AE1284" s="103"/>
      <c r="AF1284" s="103"/>
      <c r="AG1284" s="103"/>
    </row>
    <row r="1285" spans="1:33" ht="24" customHeight="1">
      <c r="A1285" s="102"/>
      <c r="B1285" s="102"/>
      <c r="C1285" s="102"/>
      <c r="D1285" s="102"/>
      <c r="E1285" s="102"/>
      <c r="F1285" s="102"/>
      <c r="G1285" s="102"/>
      <c r="H1285" s="102"/>
      <c r="I1285" s="102"/>
      <c r="J1285" s="102"/>
      <c r="K1285" s="102"/>
      <c r="L1285" s="102"/>
      <c r="M1285" s="102"/>
      <c r="N1285" s="102"/>
      <c r="O1285" s="102"/>
      <c r="P1285" s="102"/>
      <c r="Q1285" s="102"/>
      <c r="R1285" s="102"/>
      <c r="S1285" s="102"/>
      <c r="T1285" s="102"/>
      <c r="U1285" s="102"/>
      <c r="V1285" s="102"/>
      <c r="W1285" s="102"/>
      <c r="X1285" s="102"/>
      <c r="Y1285" s="102"/>
      <c r="Z1285" s="102"/>
      <c r="AA1285" s="102"/>
      <c r="AB1285" s="102"/>
      <c r="AC1285" s="102"/>
      <c r="AD1285" s="102"/>
      <c r="AE1285" s="102"/>
      <c r="AF1285" s="102"/>
      <c r="AG1285" s="104">
        <f>AG1273+1</f>
        <v>108</v>
      </c>
    </row>
    <row r="1286" spans="1:33" ht="24" customHeight="1" thickBot="1">
      <c r="A1286" s="100" t="s">
        <v>141</v>
      </c>
      <c r="B1286" s="100"/>
      <c r="C1286" s="100"/>
      <c r="D1286" s="100"/>
      <c r="E1286" s="100"/>
      <c r="F1286" s="101" t="s">
        <v>142</v>
      </c>
      <c r="G1286" s="100"/>
      <c r="H1286" s="100"/>
      <c r="I1286" s="100"/>
      <c r="J1286" s="100"/>
      <c r="K1286" s="100"/>
      <c r="L1286" s="100"/>
      <c r="M1286" s="100"/>
      <c r="N1286" s="100" t="s">
        <v>16</v>
      </c>
      <c r="O1286" s="100"/>
      <c r="P1286" s="100"/>
      <c r="Q1286" s="100"/>
      <c r="R1286" s="100"/>
      <c r="S1286" s="100"/>
      <c r="T1286" s="100"/>
      <c r="U1286" s="100"/>
      <c r="V1286" s="100"/>
      <c r="W1286" s="100"/>
      <c r="X1286" s="100"/>
      <c r="Y1286" s="100"/>
      <c r="Z1286" s="100"/>
      <c r="AA1286" s="100"/>
      <c r="AB1286" s="100"/>
      <c r="AC1286" s="100"/>
      <c r="AD1286" s="100"/>
      <c r="AE1286" s="100" t="s">
        <v>16</v>
      </c>
      <c r="AF1286" s="100"/>
      <c r="AG1286" s="100"/>
    </row>
    <row r="1287" spans="5:33" ht="24" customHeight="1">
      <c r="E1287" s="186">
        <f>Pelit!A126</f>
      </c>
      <c r="F1287" s="186"/>
      <c r="G1287" s="186"/>
      <c r="H1287" s="186"/>
      <c r="I1287" s="186"/>
      <c r="J1287" s="186"/>
      <c r="K1287" s="186"/>
      <c r="L1287" s="186"/>
      <c r="N1287" s="187"/>
      <c r="O1287" s="188"/>
      <c r="P1287" s="188"/>
      <c r="Q1287" s="189"/>
      <c r="V1287" s="186">
        <f>Pelit!F126</f>
      </c>
      <c r="W1287" s="186"/>
      <c r="X1287" s="186"/>
      <c r="Y1287" s="186"/>
      <c r="Z1287" s="186"/>
      <c r="AA1287" s="186"/>
      <c r="AB1287" s="186"/>
      <c r="AC1287" s="186"/>
      <c r="AE1287" s="187"/>
      <c r="AF1287" s="188"/>
      <c r="AG1287" s="189"/>
    </row>
    <row r="1288" spans="1:33" ht="24" customHeight="1" thickBot="1">
      <c r="A1288" s="185" t="s">
        <v>145</v>
      </c>
      <c r="B1288" s="185"/>
      <c r="C1288" s="185"/>
      <c r="D1288" s="185"/>
      <c r="E1288" s="186"/>
      <c r="F1288" s="186"/>
      <c r="G1288" s="186"/>
      <c r="H1288" s="186"/>
      <c r="I1288" s="186"/>
      <c r="J1288" s="186"/>
      <c r="K1288" s="186"/>
      <c r="L1288" s="186"/>
      <c r="N1288" s="190"/>
      <c r="O1288" s="191"/>
      <c r="P1288" s="191"/>
      <c r="Q1288" s="192"/>
      <c r="R1288" s="185" t="s">
        <v>146</v>
      </c>
      <c r="S1288" s="185"/>
      <c r="T1288" s="185"/>
      <c r="U1288" s="185"/>
      <c r="V1288" s="186"/>
      <c r="W1288" s="186"/>
      <c r="X1288" s="186"/>
      <c r="Y1288" s="186"/>
      <c r="Z1288" s="186"/>
      <c r="AA1288" s="186"/>
      <c r="AB1288" s="186"/>
      <c r="AC1288" s="186"/>
      <c r="AD1288" s="98"/>
      <c r="AE1288" s="190"/>
      <c r="AF1288" s="191"/>
      <c r="AG1288" s="192"/>
    </row>
    <row r="1289" ht="24" customHeight="1" thickBot="1"/>
    <row r="1290" spans="1:33" ht="24" customHeight="1" thickBot="1">
      <c r="A1290" s="184" t="s">
        <v>117</v>
      </c>
      <c r="B1290" s="184"/>
      <c r="C1290" s="184"/>
      <c r="D1290" s="184" t="s">
        <v>118</v>
      </c>
      <c r="E1290" s="184"/>
      <c r="F1290" s="184"/>
      <c r="G1290" s="184" t="s">
        <v>119</v>
      </c>
      <c r="H1290" s="184"/>
      <c r="I1290" s="184"/>
      <c r="J1290" s="184" t="s">
        <v>120</v>
      </c>
      <c r="K1290" s="184"/>
      <c r="L1290" s="184"/>
      <c r="M1290" s="184" t="s">
        <v>121</v>
      </c>
      <c r="N1290" s="184"/>
      <c r="O1290" s="184"/>
      <c r="P1290" s="184" t="s">
        <v>122</v>
      </c>
      <c r="Q1290" s="184"/>
      <c r="R1290" s="184"/>
      <c r="S1290" s="184" t="s">
        <v>123</v>
      </c>
      <c r="T1290" s="184"/>
      <c r="U1290" s="184"/>
      <c r="V1290" s="184" t="s">
        <v>124</v>
      </c>
      <c r="W1290" s="184"/>
      <c r="X1290" s="184"/>
      <c r="Y1290" s="184" t="s">
        <v>125</v>
      </c>
      <c r="Z1290" s="184"/>
      <c r="AA1290" s="184"/>
      <c r="AB1290" s="184" t="s">
        <v>126</v>
      </c>
      <c r="AC1290" s="184"/>
      <c r="AD1290" s="184"/>
      <c r="AE1290" s="184" t="s">
        <v>127</v>
      </c>
      <c r="AF1290" s="184"/>
      <c r="AG1290" s="184"/>
    </row>
    <row r="1291" spans="1:33" ht="24" customHeight="1">
      <c r="A1291" s="182"/>
      <c r="B1291" s="175" t="s">
        <v>18</v>
      </c>
      <c r="C1291" s="177"/>
      <c r="D1291" s="173"/>
      <c r="E1291" s="180" t="s">
        <v>18</v>
      </c>
      <c r="F1291" s="177"/>
      <c r="G1291" s="173"/>
      <c r="H1291" s="175" t="s">
        <v>18</v>
      </c>
      <c r="I1291" s="177"/>
      <c r="J1291" s="173"/>
      <c r="K1291" s="175" t="s">
        <v>18</v>
      </c>
      <c r="L1291" s="177"/>
      <c r="M1291" s="173"/>
      <c r="N1291" s="175" t="s">
        <v>18</v>
      </c>
      <c r="O1291" s="177"/>
      <c r="P1291" s="182"/>
      <c r="Q1291" s="175" t="s">
        <v>18</v>
      </c>
      <c r="R1291" s="177"/>
      <c r="S1291" s="173"/>
      <c r="T1291" s="180" t="s">
        <v>18</v>
      </c>
      <c r="U1291" s="177"/>
      <c r="V1291" s="173"/>
      <c r="W1291" s="175" t="s">
        <v>18</v>
      </c>
      <c r="X1291" s="177"/>
      <c r="Y1291" s="173"/>
      <c r="Z1291" s="175" t="s">
        <v>18</v>
      </c>
      <c r="AA1291" s="177"/>
      <c r="AB1291" s="173"/>
      <c r="AC1291" s="175" t="s">
        <v>18</v>
      </c>
      <c r="AD1291" s="177"/>
      <c r="AE1291" s="173"/>
      <c r="AF1291" s="175" t="s">
        <v>18</v>
      </c>
      <c r="AG1291" s="177"/>
    </row>
    <row r="1292" spans="1:33" ht="24" customHeight="1" thickBot="1">
      <c r="A1292" s="183"/>
      <c r="B1292" s="176"/>
      <c r="C1292" s="178"/>
      <c r="D1292" s="174"/>
      <c r="E1292" s="181"/>
      <c r="F1292" s="178"/>
      <c r="G1292" s="174"/>
      <c r="H1292" s="176"/>
      <c r="I1292" s="178"/>
      <c r="J1292" s="174"/>
      <c r="K1292" s="176"/>
      <c r="L1292" s="178"/>
      <c r="M1292" s="174"/>
      <c r="N1292" s="176"/>
      <c r="O1292" s="178"/>
      <c r="P1292" s="183"/>
      <c r="Q1292" s="176"/>
      <c r="R1292" s="178"/>
      <c r="S1292" s="174"/>
      <c r="T1292" s="181"/>
      <c r="U1292" s="178"/>
      <c r="V1292" s="174"/>
      <c r="W1292" s="176"/>
      <c r="X1292" s="178"/>
      <c r="Y1292" s="174"/>
      <c r="Z1292" s="176"/>
      <c r="AA1292" s="178"/>
      <c r="AB1292" s="174"/>
      <c r="AC1292" s="176"/>
      <c r="AD1292" s="178"/>
      <c r="AE1292" s="174"/>
      <c r="AF1292" s="176"/>
      <c r="AG1292" s="178"/>
    </row>
    <row r="1293" ht="24" customHeight="1"/>
    <row r="1294" spans="11:18" ht="24" customHeight="1">
      <c r="K1294" s="179" t="s">
        <v>147</v>
      </c>
      <c r="L1294" s="179"/>
      <c r="M1294" s="179"/>
      <c r="N1294" s="179"/>
      <c r="O1294" s="179"/>
      <c r="P1294" s="179"/>
      <c r="Q1294" s="179"/>
      <c r="R1294" s="179"/>
    </row>
    <row r="1295" spans="1:33" ht="24" customHeight="1">
      <c r="A1295" s="98"/>
      <c r="B1295" s="98"/>
      <c r="C1295" s="98"/>
      <c r="D1295" s="98"/>
      <c r="E1295" s="98"/>
      <c r="F1295" s="98"/>
      <c r="G1295" s="98"/>
      <c r="H1295" s="98"/>
      <c r="I1295" s="98"/>
      <c r="J1295" s="105" t="s">
        <v>143</v>
      </c>
      <c r="K1295" s="179"/>
      <c r="L1295" s="179"/>
      <c r="M1295" s="179"/>
      <c r="N1295" s="179"/>
      <c r="O1295" s="179"/>
      <c r="P1295" s="179"/>
      <c r="Q1295" s="179"/>
      <c r="R1295" s="179"/>
      <c r="S1295" s="98"/>
      <c r="T1295" s="98"/>
      <c r="U1295" s="98"/>
      <c r="V1295" s="98"/>
      <c r="W1295" s="98"/>
      <c r="X1295" s="98"/>
      <c r="Y1295" s="98"/>
      <c r="Z1295" s="98"/>
      <c r="AA1295" s="98"/>
      <c r="AB1295" s="98"/>
      <c r="AC1295" s="98"/>
      <c r="AD1295" s="98"/>
      <c r="AE1295" s="98"/>
      <c r="AF1295" s="98"/>
      <c r="AG1295" s="98"/>
    </row>
    <row r="1296" ht="24" customHeight="1">
      <c r="A1296" s="98"/>
    </row>
    <row r="1297" ht="24" customHeight="1">
      <c r="AG1297" s="104">
        <f>AG1285+1</f>
        <v>109</v>
      </c>
    </row>
    <row r="1298" spans="1:33" ht="24" customHeight="1" thickBot="1">
      <c r="A1298" s="100" t="s">
        <v>141</v>
      </c>
      <c r="B1298" s="100"/>
      <c r="C1298" s="100"/>
      <c r="D1298" s="100"/>
      <c r="E1298" s="100"/>
      <c r="F1298" s="101" t="s">
        <v>142</v>
      </c>
      <c r="G1298" s="100"/>
      <c r="H1298" s="100"/>
      <c r="I1298" s="100"/>
      <c r="J1298" s="100"/>
      <c r="K1298" s="100"/>
      <c r="L1298" s="100"/>
      <c r="M1298" s="100"/>
      <c r="N1298" s="100" t="s">
        <v>16</v>
      </c>
      <c r="O1298" s="100"/>
      <c r="P1298" s="100"/>
      <c r="Q1298" s="100"/>
      <c r="R1298" s="100"/>
      <c r="S1298" s="100"/>
      <c r="T1298" s="100"/>
      <c r="U1298" s="100"/>
      <c r="V1298" s="100"/>
      <c r="W1298" s="100"/>
      <c r="X1298" s="100"/>
      <c r="Y1298" s="100"/>
      <c r="Z1298" s="100"/>
      <c r="AA1298" s="100"/>
      <c r="AB1298" s="100"/>
      <c r="AC1298" s="100"/>
      <c r="AD1298" s="100"/>
      <c r="AE1298" s="100" t="s">
        <v>16</v>
      </c>
      <c r="AF1298" s="100"/>
      <c r="AG1298" s="100"/>
    </row>
    <row r="1299" spans="5:33" ht="24" customHeight="1">
      <c r="E1299" s="186">
        <f>Pelit!A127</f>
      </c>
      <c r="F1299" s="186"/>
      <c r="G1299" s="186"/>
      <c r="H1299" s="186"/>
      <c r="I1299" s="186"/>
      <c r="J1299" s="186"/>
      <c r="K1299" s="186"/>
      <c r="L1299" s="186"/>
      <c r="N1299" s="187"/>
      <c r="O1299" s="188"/>
      <c r="P1299" s="188"/>
      <c r="Q1299" s="189"/>
      <c r="V1299" s="186">
        <f>Pelit!F127</f>
      </c>
      <c r="W1299" s="186"/>
      <c r="X1299" s="186"/>
      <c r="Y1299" s="186"/>
      <c r="Z1299" s="186"/>
      <c r="AA1299" s="186"/>
      <c r="AB1299" s="186"/>
      <c r="AC1299" s="186"/>
      <c r="AE1299" s="187"/>
      <c r="AF1299" s="188"/>
      <c r="AG1299" s="189"/>
    </row>
    <row r="1300" spans="1:33" ht="24" customHeight="1" thickBot="1">
      <c r="A1300" s="185" t="s">
        <v>145</v>
      </c>
      <c r="B1300" s="185"/>
      <c r="C1300" s="185"/>
      <c r="D1300" s="185"/>
      <c r="E1300" s="186"/>
      <c r="F1300" s="186"/>
      <c r="G1300" s="186"/>
      <c r="H1300" s="186"/>
      <c r="I1300" s="186"/>
      <c r="J1300" s="186"/>
      <c r="K1300" s="186"/>
      <c r="L1300" s="186"/>
      <c r="N1300" s="190"/>
      <c r="O1300" s="191"/>
      <c r="P1300" s="191"/>
      <c r="Q1300" s="192"/>
      <c r="R1300" s="185" t="s">
        <v>146</v>
      </c>
      <c r="S1300" s="185"/>
      <c r="T1300" s="185"/>
      <c r="U1300" s="185"/>
      <c r="V1300" s="186"/>
      <c r="W1300" s="186"/>
      <c r="X1300" s="186"/>
      <c r="Y1300" s="186"/>
      <c r="Z1300" s="186"/>
      <c r="AA1300" s="186"/>
      <c r="AB1300" s="186"/>
      <c r="AC1300" s="186"/>
      <c r="AD1300" s="98"/>
      <c r="AE1300" s="190"/>
      <c r="AF1300" s="191"/>
      <c r="AG1300" s="192"/>
    </row>
    <row r="1301" ht="24" customHeight="1" thickBot="1"/>
    <row r="1302" spans="1:33" ht="24" customHeight="1" thickBot="1">
      <c r="A1302" s="184" t="s">
        <v>117</v>
      </c>
      <c r="B1302" s="184"/>
      <c r="C1302" s="184"/>
      <c r="D1302" s="184" t="s">
        <v>118</v>
      </c>
      <c r="E1302" s="184"/>
      <c r="F1302" s="184"/>
      <c r="G1302" s="184" t="s">
        <v>119</v>
      </c>
      <c r="H1302" s="184"/>
      <c r="I1302" s="184"/>
      <c r="J1302" s="184" t="s">
        <v>120</v>
      </c>
      <c r="K1302" s="184"/>
      <c r="L1302" s="184"/>
      <c r="M1302" s="184" t="s">
        <v>121</v>
      </c>
      <c r="N1302" s="184"/>
      <c r="O1302" s="184"/>
      <c r="P1302" s="184" t="s">
        <v>122</v>
      </c>
      <c r="Q1302" s="184"/>
      <c r="R1302" s="184"/>
      <c r="S1302" s="184" t="s">
        <v>123</v>
      </c>
      <c r="T1302" s="184"/>
      <c r="U1302" s="184"/>
      <c r="V1302" s="184" t="s">
        <v>124</v>
      </c>
      <c r="W1302" s="184"/>
      <c r="X1302" s="184"/>
      <c r="Y1302" s="184" t="s">
        <v>125</v>
      </c>
      <c r="Z1302" s="184"/>
      <c r="AA1302" s="184"/>
      <c r="AB1302" s="184" t="s">
        <v>126</v>
      </c>
      <c r="AC1302" s="184"/>
      <c r="AD1302" s="184"/>
      <c r="AE1302" s="184" t="s">
        <v>127</v>
      </c>
      <c r="AF1302" s="184"/>
      <c r="AG1302" s="184"/>
    </row>
    <row r="1303" spans="1:33" ht="24" customHeight="1">
      <c r="A1303" s="182"/>
      <c r="B1303" s="175" t="s">
        <v>18</v>
      </c>
      <c r="C1303" s="177"/>
      <c r="D1303" s="173"/>
      <c r="E1303" s="180" t="s">
        <v>18</v>
      </c>
      <c r="F1303" s="177"/>
      <c r="G1303" s="173"/>
      <c r="H1303" s="175" t="s">
        <v>18</v>
      </c>
      <c r="I1303" s="177"/>
      <c r="J1303" s="173"/>
      <c r="K1303" s="175" t="s">
        <v>18</v>
      </c>
      <c r="L1303" s="177"/>
      <c r="M1303" s="173"/>
      <c r="N1303" s="175" t="s">
        <v>18</v>
      </c>
      <c r="O1303" s="177"/>
      <c r="P1303" s="182"/>
      <c r="Q1303" s="175" t="s">
        <v>18</v>
      </c>
      <c r="R1303" s="177"/>
      <c r="S1303" s="173"/>
      <c r="T1303" s="180" t="s">
        <v>18</v>
      </c>
      <c r="U1303" s="177"/>
      <c r="V1303" s="173"/>
      <c r="W1303" s="175" t="s">
        <v>18</v>
      </c>
      <c r="X1303" s="177"/>
      <c r="Y1303" s="173"/>
      <c r="Z1303" s="175" t="s">
        <v>18</v>
      </c>
      <c r="AA1303" s="177"/>
      <c r="AB1303" s="173"/>
      <c r="AC1303" s="175" t="s">
        <v>18</v>
      </c>
      <c r="AD1303" s="177"/>
      <c r="AE1303" s="173"/>
      <c r="AF1303" s="175" t="s">
        <v>18</v>
      </c>
      <c r="AG1303" s="177"/>
    </row>
    <row r="1304" spans="1:33" ht="24" customHeight="1" thickBot="1">
      <c r="A1304" s="183"/>
      <c r="B1304" s="176"/>
      <c r="C1304" s="178"/>
      <c r="D1304" s="174"/>
      <c r="E1304" s="181"/>
      <c r="F1304" s="178"/>
      <c r="G1304" s="174"/>
      <c r="H1304" s="176"/>
      <c r="I1304" s="178"/>
      <c r="J1304" s="174"/>
      <c r="K1304" s="176"/>
      <c r="L1304" s="178"/>
      <c r="M1304" s="174"/>
      <c r="N1304" s="176"/>
      <c r="O1304" s="178"/>
      <c r="P1304" s="183"/>
      <c r="Q1304" s="176"/>
      <c r="R1304" s="178"/>
      <c r="S1304" s="174"/>
      <c r="T1304" s="181"/>
      <c r="U1304" s="178"/>
      <c r="V1304" s="174"/>
      <c r="W1304" s="176"/>
      <c r="X1304" s="178"/>
      <c r="Y1304" s="174"/>
      <c r="Z1304" s="176"/>
      <c r="AA1304" s="178"/>
      <c r="AB1304" s="174"/>
      <c r="AC1304" s="176"/>
      <c r="AD1304" s="178"/>
      <c r="AE1304" s="174"/>
      <c r="AF1304" s="176"/>
      <c r="AG1304" s="178"/>
    </row>
    <row r="1305" spans="1:33" ht="24" customHeight="1">
      <c r="A1305" s="102"/>
      <c r="B1305" s="102"/>
      <c r="C1305" s="102"/>
      <c r="D1305" s="102"/>
      <c r="E1305" s="102"/>
      <c r="F1305" s="102"/>
      <c r="G1305" s="102"/>
      <c r="H1305" s="102"/>
      <c r="I1305" s="102"/>
      <c r="J1305" s="102"/>
      <c r="K1305" s="102"/>
      <c r="L1305" s="102"/>
      <c r="M1305" s="102"/>
      <c r="N1305" s="102"/>
      <c r="O1305" s="102"/>
      <c r="P1305" s="102"/>
      <c r="Q1305" s="102"/>
      <c r="R1305" s="102"/>
      <c r="S1305" s="102"/>
      <c r="T1305" s="102"/>
      <c r="U1305" s="102"/>
      <c r="V1305" s="102"/>
      <c r="W1305" s="102"/>
      <c r="X1305" s="102"/>
      <c r="Y1305" s="102"/>
      <c r="Z1305" s="102"/>
      <c r="AA1305" s="102"/>
      <c r="AB1305" s="102"/>
      <c r="AC1305" s="102"/>
      <c r="AD1305" s="102"/>
      <c r="AE1305" s="102"/>
      <c r="AF1305" s="102"/>
      <c r="AG1305" s="102"/>
    </row>
    <row r="1306" spans="1:33" ht="24" customHeight="1">
      <c r="A1306" s="102"/>
      <c r="B1306" s="102"/>
      <c r="C1306" s="102"/>
      <c r="D1306" s="102"/>
      <c r="E1306" s="102"/>
      <c r="F1306" s="102"/>
      <c r="G1306" s="102"/>
      <c r="H1306" s="102"/>
      <c r="I1306" s="102"/>
      <c r="J1306" s="102"/>
      <c r="K1306" s="102"/>
      <c r="L1306" s="102"/>
      <c r="M1306" s="102"/>
      <c r="N1306" s="102"/>
      <c r="O1306" s="102"/>
      <c r="P1306" s="102"/>
      <c r="Q1306" s="102"/>
      <c r="R1306" s="102"/>
      <c r="S1306" s="102"/>
      <c r="T1306" s="102"/>
      <c r="U1306" s="102"/>
      <c r="V1306" s="102"/>
      <c r="W1306" s="102"/>
      <c r="X1306" s="102"/>
      <c r="Y1306" s="102"/>
      <c r="Z1306" s="102"/>
      <c r="AA1306" s="102"/>
      <c r="AB1306" s="102"/>
      <c r="AC1306" s="102"/>
      <c r="AD1306" s="102"/>
      <c r="AE1306" s="102"/>
      <c r="AF1306" s="102"/>
      <c r="AG1306" s="102"/>
    </row>
    <row r="1307" spans="1:33" ht="24" customHeight="1">
      <c r="A1307" s="98"/>
      <c r="B1307" s="102"/>
      <c r="C1307" s="102"/>
      <c r="D1307" s="102"/>
      <c r="E1307" s="102"/>
      <c r="F1307" s="102"/>
      <c r="G1307" s="102"/>
      <c r="H1307" s="102"/>
      <c r="I1307" s="102"/>
      <c r="J1307" s="105" t="s">
        <v>143</v>
      </c>
      <c r="K1307" s="99" t="s">
        <v>144</v>
      </c>
      <c r="L1307" s="102"/>
      <c r="M1307" s="102"/>
      <c r="N1307" s="102"/>
      <c r="O1307" s="102"/>
      <c r="P1307" s="102"/>
      <c r="Q1307" s="102"/>
      <c r="R1307" s="102"/>
      <c r="S1307" s="102"/>
      <c r="T1307" s="102"/>
      <c r="U1307" s="102"/>
      <c r="V1307" s="102"/>
      <c r="W1307" s="102"/>
      <c r="X1307" s="102"/>
      <c r="Y1307" s="102"/>
      <c r="Z1307" s="102"/>
      <c r="AA1307" s="102"/>
      <c r="AB1307" s="102"/>
      <c r="AC1307" s="102"/>
      <c r="AD1307" s="102"/>
      <c r="AE1307" s="102"/>
      <c r="AF1307" s="102"/>
      <c r="AG1307" s="102"/>
    </row>
    <row r="1308" spans="1:33" ht="24" customHeight="1">
      <c r="A1308" s="103"/>
      <c r="B1308" s="103"/>
      <c r="C1308" s="103"/>
      <c r="D1308" s="103"/>
      <c r="E1308" s="103"/>
      <c r="F1308" s="103"/>
      <c r="G1308" s="103"/>
      <c r="H1308" s="103"/>
      <c r="I1308" s="103"/>
      <c r="J1308" s="103"/>
      <c r="K1308" s="103"/>
      <c r="L1308" s="103"/>
      <c r="M1308" s="103"/>
      <c r="N1308" s="103"/>
      <c r="O1308" s="103"/>
      <c r="P1308" s="103"/>
      <c r="Q1308" s="103"/>
      <c r="R1308" s="103"/>
      <c r="S1308" s="103"/>
      <c r="T1308" s="103"/>
      <c r="U1308" s="103"/>
      <c r="V1308" s="103"/>
      <c r="W1308" s="103"/>
      <c r="X1308" s="103"/>
      <c r="Y1308" s="103"/>
      <c r="Z1308" s="103"/>
      <c r="AA1308" s="103"/>
      <c r="AB1308" s="103"/>
      <c r="AC1308" s="103"/>
      <c r="AD1308" s="103"/>
      <c r="AE1308" s="103"/>
      <c r="AF1308" s="103"/>
      <c r="AG1308" s="103"/>
    </row>
    <row r="1309" spans="1:33" ht="24" customHeight="1">
      <c r="A1309" s="102"/>
      <c r="B1309" s="102"/>
      <c r="C1309" s="102"/>
      <c r="D1309" s="102"/>
      <c r="E1309" s="102"/>
      <c r="F1309" s="102"/>
      <c r="G1309" s="102"/>
      <c r="H1309" s="102"/>
      <c r="I1309" s="102"/>
      <c r="J1309" s="102"/>
      <c r="K1309" s="102"/>
      <c r="L1309" s="102"/>
      <c r="M1309" s="102"/>
      <c r="N1309" s="102"/>
      <c r="O1309" s="102"/>
      <c r="P1309" s="102"/>
      <c r="Q1309" s="102"/>
      <c r="R1309" s="102"/>
      <c r="S1309" s="102"/>
      <c r="T1309" s="102"/>
      <c r="U1309" s="102"/>
      <c r="V1309" s="102"/>
      <c r="W1309" s="102"/>
      <c r="X1309" s="102"/>
      <c r="Y1309" s="102"/>
      <c r="Z1309" s="102"/>
      <c r="AA1309" s="102"/>
      <c r="AB1309" s="102"/>
      <c r="AC1309" s="102"/>
      <c r="AD1309" s="102"/>
      <c r="AE1309" s="102"/>
      <c r="AF1309" s="102"/>
      <c r="AG1309" s="104">
        <f>AG1297+1</f>
        <v>110</v>
      </c>
    </row>
    <row r="1310" spans="1:33" ht="24" customHeight="1" thickBot="1">
      <c r="A1310" s="100" t="s">
        <v>141</v>
      </c>
      <c r="B1310" s="100"/>
      <c r="C1310" s="100"/>
      <c r="D1310" s="100"/>
      <c r="E1310" s="100"/>
      <c r="F1310" s="101" t="s">
        <v>142</v>
      </c>
      <c r="G1310" s="100"/>
      <c r="H1310" s="100"/>
      <c r="I1310" s="100"/>
      <c r="J1310" s="100"/>
      <c r="K1310" s="100"/>
      <c r="L1310" s="100"/>
      <c r="M1310" s="100"/>
      <c r="N1310" s="100" t="s">
        <v>16</v>
      </c>
      <c r="O1310" s="100"/>
      <c r="P1310" s="100"/>
      <c r="Q1310" s="100"/>
      <c r="R1310" s="100"/>
      <c r="S1310" s="100"/>
      <c r="T1310" s="100"/>
      <c r="U1310" s="100"/>
      <c r="V1310" s="100"/>
      <c r="W1310" s="100"/>
      <c r="X1310" s="100"/>
      <c r="Y1310" s="100"/>
      <c r="Z1310" s="100"/>
      <c r="AA1310" s="100"/>
      <c r="AB1310" s="100"/>
      <c r="AC1310" s="100"/>
      <c r="AD1310" s="100"/>
      <c r="AE1310" s="100" t="s">
        <v>16</v>
      </c>
      <c r="AF1310" s="100"/>
      <c r="AG1310" s="100"/>
    </row>
    <row r="1311" spans="5:33" ht="24" customHeight="1">
      <c r="E1311" s="186">
        <f>Pelit!A128</f>
      </c>
      <c r="F1311" s="186"/>
      <c r="G1311" s="186"/>
      <c r="H1311" s="186"/>
      <c r="I1311" s="186"/>
      <c r="J1311" s="186"/>
      <c r="K1311" s="186"/>
      <c r="L1311" s="186"/>
      <c r="N1311" s="187"/>
      <c r="O1311" s="188"/>
      <c r="P1311" s="188"/>
      <c r="Q1311" s="189"/>
      <c r="V1311" s="186">
        <f>Pelit!F128</f>
      </c>
      <c r="W1311" s="186"/>
      <c r="X1311" s="186"/>
      <c r="Y1311" s="186"/>
      <c r="Z1311" s="186"/>
      <c r="AA1311" s="186"/>
      <c r="AB1311" s="186"/>
      <c r="AC1311" s="186"/>
      <c r="AE1311" s="187"/>
      <c r="AF1311" s="188"/>
      <c r="AG1311" s="189"/>
    </row>
    <row r="1312" spans="1:33" ht="24" customHeight="1" thickBot="1">
      <c r="A1312" s="185" t="s">
        <v>145</v>
      </c>
      <c r="B1312" s="185"/>
      <c r="C1312" s="185"/>
      <c r="D1312" s="185"/>
      <c r="E1312" s="186"/>
      <c r="F1312" s="186"/>
      <c r="G1312" s="186"/>
      <c r="H1312" s="186"/>
      <c r="I1312" s="186"/>
      <c r="J1312" s="186"/>
      <c r="K1312" s="186"/>
      <c r="L1312" s="186"/>
      <c r="N1312" s="190"/>
      <c r="O1312" s="191"/>
      <c r="P1312" s="191"/>
      <c r="Q1312" s="192"/>
      <c r="R1312" s="185" t="s">
        <v>146</v>
      </c>
      <c r="S1312" s="185"/>
      <c r="T1312" s="185"/>
      <c r="U1312" s="185"/>
      <c r="V1312" s="186"/>
      <c r="W1312" s="186"/>
      <c r="X1312" s="186"/>
      <c r="Y1312" s="186"/>
      <c r="Z1312" s="186"/>
      <c r="AA1312" s="186"/>
      <c r="AB1312" s="186"/>
      <c r="AC1312" s="186"/>
      <c r="AD1312" s="98"/>
      <c r="AE1312" s="190"/>
      <c r="AF1312" s="191"/>
      <c r="AG1312" s="192"/>
    </row>
    <row r="1313" ht="24" customHeight="1" thickBot="1"/>
    <row r="1314" spans="1:33" ht="24" customHeight="1" thickBot="1">
      <c r="A1314" s="184" t="s">
        <v>117</v>
      </c>
      <c r="B1314" s="184"/>
      <c r="C1314" s="184"/>
      <c r="D1314" s="184" t="s">
        <v>118</v>
      </c>
      <c r="E1314" s="184"/>
      <c r="F1314" s="184"/>
      <c r="G1314" s="184" t="s">
        <v>119</v>
      </c>
      <c r="H1314" s="184"/>
      <c r="I1314" s="184"/>
      <c r="J1314" s="184" t="s">
        <v>120</v>
      </c>
      <c r="K1314" s="184"/>
      <c r="L1314" s="184"/>
      <c r="M1314" s="184" t="s">
        <v>121</v>
      </c>
      <c r="N1314" s="184"/>
      <c r="O1314" s="184"/>
      <c r="P1314" s="184" t="s">
        <v>122</v>
      </c>
      <c r="Q1314" s="184"/>
      <c r="R1314" s="184"/>
      <c r="S1314" s="184" t="s">
        <v>123</v>
      </c>
      <c r="T1314" s="184"/>
      <c r="U1314" s="184"/>
      <c r="V1314" s="184" t="s">
        <v>124</v>
      </c>
      <c r="W1314" s="184"/>
      <c r="X1314" s="184"/>
      <c r="Y1314" s="184" t="s">
        <v>125</v>
      </c>
      <c r="Z1314" s="184"/>
      <c r="AA1314" s="184"/>
      <c r="AB1314" s="184" t="s">
        <v>126</v>
      </c>
      <c r="AC1314" s="184"/>
      <c r="AD1314" s="184"/>
      <c r="AE1314" s="184" t="s">
        <v>127</v>
      </c>
      <c r="AF1314" s="184"/>
      <c r="AG1314" s="184"/>
    </row>
    <row r="1315" spans="1:33" ht="24" customHeight="1">
      <c r="A1315" s="182"/>
      <c r="B1315" s="175" t="s">
        <v>18</v>
      </c>
      <c r="C1315" s="177"/>
      <c r="D1315" s="173"/>
      <c r="E1315" s="180" t="s">
        <v>18</v>
      </c>
      <c r="F1315" s="177"/>
      <c r="G1315" s="173"/>
      <c r="H1315" s="175" t="s">
        <v>18</v>
      </c>
      <c r="I1315" s="177"/>
      <c r="J1315" s="173"/>
      <c r="K1315" s="175" t="s">
        <v>18</v>
      </c>
      <c r="L1315" s="177"/>
      <c r="M1315" s="173"/>
      <c r="N1315" s="175" t="s">
        <v>18</v>
      </c>
      <c r="O1315" s="177"/>
      <c r="P1315" s="182"/>
      <c r="Q1315" s="175" t="s">
        <v>18</v>
      </c>
      <c r="R1315" s="177"/>
      <c r="S1315" s="173"/>
      <c r="T1315" s="180" t="s">
        <v>18</v>
      </c>
      <c r="U1315" s="177"/>
      <c r="V1315" s="173"/>
      <c r="W1315" s="175" t="s">
        <v>18</v>
      </c>
      <c r="X1315" s="177"/>
      <c r="Y1315" s="173"/>
      <c r="Z1315" s="175" t="s">
        <v>18</v>
      </c>
      <c r="AA1315" s="177"/>
      <c r="AB1315" s="173"/>
      <c r="AC1315" s="175" t="s">
        <v>18</v>
      </c>
      <c r="AD1315" s="177"/>
      <c r="AE1315" s="173"/>
      <c r="AF1315" s="175" t="s">
        <v>18</v>
      </c>
      <c r="AG1315" s="177"/>
    </row>
    <row r="1316" spans="1:33" ht="24" customHeight="1" thickBot="1">
      <c r="A1316" s="183"/>
      <c r="B1316" s="176"/>
      <c r="C1316" s="178"/>
      <c r="D1316" s="174"/>
      <c r="E1316" s="181"/>
      <c r="F1316" s="178"/>
      <c r="G1316" s="174"/>
      <c r="H1316" s="176"/>
      <c r="I1316" s="178"/>
      <c r="J1316" s="174"/>
      <c r="K1316" s="176"/>
      <c r="L1316" s="178"/>
      <c r="M1316" s="174"/>
      <c r="N1316" s="176"/>
      <c r="O1316" s="178"/>
      <c r="P1316" s="183"/>
      <c r="Q1316" s="176"/>
      <c r="R1316" s="178"/>
      <c r="S1316" s="174"/>
      <c r="T1316" s="181"/>
      <c r="U1316" s="178"/>
      <c r="V1316" s="174"/>
      <c r="W1316" s="176"/>
      <c r="X1316" s="178"/>
      <c r="Y1316" s="174"/>
      <c r="Z1316" s="176"/>
      <c r="AA1316" s="178"/>
      <c r="AB1316" s="174"/>
      <c r="AC1316" s="176"/>
      <c r="AD1316" s="178"/>
      <c r="AE1316" s="174"/>
      <c r="AF1316" s="176"/>
      <c r="AG1316" s="178"/>
    </row>
    <row r="1317" ht="24" customHeight="1"/>
    <row r="1318" spans="11:18" ht="24" customHeight="1">
      <c r="K1318" s="179" t="s">
        <v>147</v>
      </c>
      <c r="L1318" s="179"/>
      <c r="M1318" s="179"/>
      <c r="N1318" s="179"/>
      <c r="O1318" s="179"/>
      <c r="P1318" s="179"/>
      <c r="Q1318" s="179"/>
      <c r="R1318" s="179"/>
    </row>
    <row r="1319" spans="1:33" ht="24" customHeight="1">
      <c r="A1319" s="98"/>
      <c r="B1319" s="98"/>
      <c r="C1319" s="98"/>
      <c r="D1319" s="98"/>
      <c r="E1319" s="98"/>
      <c r="F1319" s="98"/>
      <c r="G1319" s="98"/>
      <c r="H1319" s="98"/>
      <c r="I1319" s="98"/>
      <c r="J1319" s="105" t="s">
        <v>143</v>
      </c>
      <c r="K1319" s="179"/>
      <c r="L1319" s="179"/>
      <c r="M1319" s="179"/>
      <c r="N1319" s="179"/>
      <c r="O1319" s="179"/>
      <c r="P1319" s="179"/>
      <c r="Q1319" s="179"/>
      <c r="R1319" s="179"/>
      <c r="S1319" s="98"/>
      <c r="T1319" s="98"/>
      <c r="U1319" s="98"/>
      <c r="V1319" s="98"/>
      <c r="W1319" s="98"/>
      <c r="X1319" s="98"/>
      <c r="Y1319" s="98"/>
      <c r="Z1319" s="98"/>
      <c r="AA1319" s="98"/>
      <c r="AB1319" s="98"/>
      <c r="AC1319" s="98"/>
      <c r="AD1319" s="98"/>
      <c r="AE1319" s="98"/>
      <c r="AF1319" s="98"/>
      <c r="AG1319" s="98"/>
    </row>
    <row r="1320" ht="24" customHeight="1">
      <c r="A1320" s="98"/>
    </row>
    <row r="1321" ht="24" customHeight="1">
      <c r="AG1321" s="104">
        <f>AG1309+1</f>
        <v>111</v>
      </c>
    </row>
    <row r="1322" spans="1:33" ht="24" customHeight="1" thickBot="1">
      <c r="A1322" s="100" t="s">
        <v>141</v>
      </c>
      <c r="B1322" s="100"/>
      <c r="C1322" s="100"/>
      <c r="D1322" s="100"/>
      <c r="E1322" s="100"/>
      <c r="F1322" s="101" t="s">
        <v>142</v>
      </c>
      <c r="G1322" s="100"/>
      <c r="H1322" s="100"/>
      <c r="I1322" s="100"/>
      <c r="J1322" s="100"/>
      <c r="K1322" s="100"/>
      <c r="L1322" s="100"/>
      <c r="M1322" s="100"/>
      <c r="N1322" s="100" t="s">
        <v>16</v>
      </c>
      <c r="O1322" s="100"/>
      <c r="P1322" s="100"/>
      <c r="Q1322" s="100"/>
      <c r="R1322" s="100"/>
      <c r="S1322" s="100"/>
      <c r="T1322" s="100"/>
      <c r="U1322" s="100"/>
      <c r="V1322" s="100"/>
      <c r="W1322" s="100"/>
      <c r="X1322" s="100"/>
      <c r="Y1322" s="100"/>
      <c r="Z1322" s="100"/>
      <c r="AA1322" s="100"/>
      <c r="AB1322" s="100"/>
      <c r="AC1322" s="100"/>
      <c r="AD1322" s="100"/>
      <c r="AE1322" s="100" t="s">
        <v>16</v>
      </c>
      <c r="AF1322" s="100"/>
      <c r="AG1322" s="100"/>
    </row>
    <row r="1323" spans="5:33" ht="24" customHeight="1">
      <c r="E1323" s="186">
        <f>Pelit!A129</f>
      </c>
      <c r="F1323" s="186"/>
      <c r="G1323" s="186"/>
      <c r="H1323" s="186"/>
      <c r="I1323" s="186"/>
      <c r="J1323" s="186"/>
      <c r="K1323" s="186"/>
      <c r="L1323" s="186"/>
      <c r="N1323" s="187"/>
      <c r="O1323" s="188"/>
      <c r="P1323" s="188"/>
      <c r="Q1323" s="189"/>
      <c r="V1323" s="186">
        <f>Pelit!F129</f>
      </c>
      <c r="W1323" s="186"/>
      <c r="X1323" s="186"/>
      <c r="Y1323" s="186"/>
      <c r="Z1323" s="186"/>
      <c r="AA1323" s="186"/>
      <c r="AB1323" s="186"/>
      <c r="AC1323" s="186"/>
      <c r="AE1323" s="187"/>
      <c r="AF1323" s="188"/>
      <c r="AG1323" s="189"/>
    </row>
    <row r="1324" spans="1:33" ht="24" customHeight="1" thickBot="1">
      <c r="A1324" s="185" t="s">
        <v>145</v>
      </c>
      <c r="B1324" s="185"/>
      <c r="C1324" s="185"/>
      <c r="D1324" s="185"/>
      <c r="E1324" s="186"/>
      <c r="F1324" s="186"/>
      <c r="G1324" s="186"/>
      <c r="H1324" s="186"/>
      <c r="I1324" s="186"/>
      <c r="J1324" s="186"/>
      <c r="K1324" s="186"/>
      <c r="L1324" s="186"/>
      <c r="N1324" s="190"/>
      <c r="O1324" s="191"/>
      <c r="P1324" s="191"/>
      <c r="Q1324" s="192"/>
      <c r="R1324" s="185" t="s">
        <v>146</v>
      </c>
      <c r="S1324" s="185"/>
      <c r="T1324" s="185"/>
      <c r="U1324" s="185"/>
      <c r="V1324" s="186"/>
      <c r="W1324" s="186"/>
      <c r="X1324" s="186"/>
      <c r="Y1324" s="186"/>
      <c r="Z1324" s="186"/>
      <c r="AA1324" s="186"/>
      <c r="AB1324" s="186"/>
      <c r="AC1324" s="186"/>
      <c r="AD1324" s="98"/>
      <c r="AE1324" s="190"/>
      <c r="AF1324" s="191"/>
      <c r="AG1324" s="192"/>
    </row>
    <row r="1325" ht="24" customHeight="1" thickBot="1"/>
    <row r="1326" spans="1:33" ht="24" customHeight="1" thickBot="1">
      <c r="A1326" s="184" t="s">
        <v>117</v>
      </c>
      <c r="B1326" s="184"/>
      <c r="C1326" s="184"/>
      <c r="D1326" s="184" t="s">
        <v>118</v>
      </c>
      <c r="E1326" s="184"/>
      <c r="F1326" s="184"/>
      <c r="G1326" s="184" t="s">
        <v>119</v>
      </c>
      <c r="H1326" s="184"/>
      <c r="I1326" s="184"/>
      <c r="J1326" s="184" t="s">
        <v>120</v>
      </c>
      <c r="K1326" s="184"/>
      <c r="L1326" s="184"/>
      <c r="M1326" s="184" t="s">
        <v>121</v>
      </c>
      <c r="N1326" s="184"/>
      <c r="O1326" s="184"/>
      <c r="P1326" s="184" t="s">
        <v>122</v>
      </c>
      <c r="Q1326" s="184"/>
      <c r="R1326" s="184"/>
      <c r="S1326" s="184" t="s">
        <v>123</v>
      </c>
      <c r="T1326" s="184"/>
      <c r="U1326" s="184"/>
      <c r="V1326" s="184" t="s">
        <v>124</v>
      </c>
      <c r="W1326" s="184"/>
      <c r="X1326" s="184"/>
      <c r="Y1326" s="184" t="s">
        <v>125</v>
      </c>
      <c r="Z1326" s="184"/>
      <c r="AA1326" s="184"/>
      <c r="AB1326" s="184" t="s">
        <v>126</v>
      </c>
      <c r="AC1326" s="184"/>
      <c r="AD1326" s="184"/>
      <c r="AE1326" s="184" t="s">
        <v>127</v>
      </c>
      <c r="AF1326" s="184"/>
      <c r="AG1326" s="184"/>
    </row>
    <row r="1327" spans="1:33" ht="24" customHeight="1">
      <c r="A1327" s="182"/>
      <c r="B1327" s="175" t="s">
        <v>18</v>
      </c>
      <c r="C1327" s="177"/>
      <c r="D1327" s="173"/>
      <c r="E1327" s="180" t="s">
        <v>18</v>
      </c>
      <c r="F1327" s="177"/>
      <c r="G1327" s="173"/>
      <c r="H1327" s="175" t="s">
        <v>18</v>
      </c>
      <c r="I1327" s="177"/>
      <c r="J1327" s="173"/>
      <c r="K1327" s="175" t="s">
        <v>18</v>
      </c>
      <c r="L1327" s="177"/>
      <c r="M1327" s="173"/>
      <c r="N1327" s="175" t="s">
        <v>18</v>
      </c>
      <c r="O1327" s="177"/>
      <c r="P1327" s="182"/>
      <c r="Q1327" s="175" t="s">
        <v>18</v>
      </c>
      <c r="R1327" s="177"/>
      <c r="S1327" s="173"/>
      <c r="T1327" s="180" t="s">
        <v>18</v>
      </c>
      <c r="U1327" s="177"/>
      <c r="V1327" s="173"/>
      <c r="W1327" s="175" t="s">
        <v>18</v>
      </c>
      <c r="X1327" s="177"/>
      <c r="Y1327" s="173"/>
      <c r="Z1327" s="175" t="s">
        <v>18</v>
      </c>
      <c r="AA1327" s="177"/>
      <c r="AB1327" s="173"/>
      <c r="AC1327" s="175" t="s">
        <v>18</v>
      </c>
      <c r="AD1327" s="177"/>
      <c r="AE1327" s="173"/>
      <c r="AF1327" s="175" t="s">
        <v>18</v>
      </c>
      <c r="AG1327" s="177"/>
    </row>
    <row r="1328" spans="1:33" ht="24" customHeight="1" thickBot="1">
      <c r="A1328" s="183"/>
      <c r="B1328" s="176"/>
      <c r="C1328" s="178"/>
      <c r="D1328" s="174"/>
      <c r="E1328" s="181"/>
      <c r="F1328" s="178"/>
      <c r="G1328" s="174"/>
      <c r="H1328" s="176"/>
      <c r="I1328" s="178"/>
      <c r="J1328" s="174"/>
      <c r="K1328" s="176"/>
      <c r="L1328" s="178"/>
      <c r="M1328" s="174"/>
      <c r="N1328" s="176"/>
      <c r="O1328" s="178"/>
      <c r="P1328" s="183"/>
      <c r="Q1328" s="176"/>
      <c r="R1328" s="178"/>
      <c r="S1328" s="174"/>
      <c r="T1328" s="181"/>
      <c r="U1328" s="178"/>
      <c r="V1328" s="174"/>
      <c r="W1328" s="176"/>
      <c r="X1328" s="178"/>
      <c r="Y1328" s="174"/>
      <c r="Z1328" s="176"/>
      <c r="AA1328" s="178"/>
      <c r="AB1328" s="174"/>
      <c r="AC1328" s="176"/>
      <c r="AD1328" s="178"/>
      <c r="AE1328" s="174"/>
      <c r="AF1328" s="176"/>
      <c r="AG1328" s="178"/>
    </row>
    <row r="1329" spans="1:33" ht="24" customHeight="1">
      <c r="A1329" s="102"/>
      <c r="B1329" s="102"/>
      <c r="C1329" s="102"/>
      <c r="D1329" s="102"/>
      <c r="E1329" s="102"/>
      <c r="F1329" s="102"/>
      <c r="G1329" s="102"/>
      <c r="H1329" s="102"/>
      <c r="I1329" s="102"/>
      <c r="J1329" s="102"/>
      <c r="K1329" s="102"/>
      <c r="L1329" s="102"/>
      <c r="M1329" s="102"/>
      <c r="N1329" s="102"/>
      <c r="O1329" s="102"/>
      <c r="P1329" s="102"/>
      <c r="Q1329" s="102"/>
      <c r="R1329" s="102"/>
      <c r="S1329" s="102"/>
      <c r="T1329" s="102"/>
      <c r="U1329" s="102"/>
      <c r="V1329" s="102"/>
      <c r="W1329" s="102"/>
      <c r="X1329" s="102"/>
      <c r="Y1329" s="102"/>
      <c r="Z1329" s="102"/>
      <c r="AA1329" s="102"/>
      <c r="AB1329" s="102"/>
      <c r="AC1329" s="102"/>
      <c r="AD1329" s="102"/>
      <c r="AE1329" s="102"/>
      <c r="AF1329" s="102"/>
      <c r="AG1329" s="102"/>
    </row>
    <row r="1330" spans="1:33" ht="24" customHeight="1">
      <c r="A1330" s="102"/>
      <c r="B1330" s="102"/>
      <c r="C1330" s="102"/>
      <c r="D1330" s="102"/>
      <c r="E1330" s="102"/>
      <c r="F1330" s="102"/>
      <c r="G1330" s="102"/>
      <c r="H1330" s="102"/>
      <c r="I1330" s="102"/>
      <c r="J1330" s="102"/>
      <c r="K1330" s="179" t="s">
        <v>147</v>
      </c>
      <c r="L1330" s="179"/>
      <c r="M1330" s="179"/>
      <c r="N1330" s="179"/>
      <c r="O1330" s="179"/>
      <c r="P1330" s="179"/>
      <c r="Q1330" s="179"/>
      <c r="R1330" s="179"/>
      <c r="S1330" s="102"/>
      <c r="T1330" s="102"/>
      <c r="U1330" s="102"/>
      <c r="V1330" s="102"/>
      <c r="W1330" s="102"/>
      <c r="X1330" s="102"/>
      <c r="Y1330" s="102"/>
      <c r="Z1330" s="102"/>
      <c r="AA1330" s="102"/>
      <c r="AB1330" s="102"/>
      <c r="AC1330" s="102"/>
      <c r="AD1330" s="102"/>
      <c r="AE1330" s="102"/>
      <c r="AF1330" s="102"/>
      <c r="AG1330" s="102"/>
    </row>
    <row r="1331" spans="1:33" ht="24" customHeight="1">
      <c r="A1331" s="98"/>
      <c r="B1331" s="102"/>
      <c r="C1331" s="102"/>
      <c r="D1331" s="102"/>
      <c r="E1331" s="102"/>
      <c r="F1331" s="102"/>
      <c r="G1331" s="102"/>
      <c r="H1331" s="102"/>
      <c r="I1331" s="102"/>
      <c r="J1331" s="105" t="s">
        <v>143</v>
      </c>
      <c r="K1331" s="179"/>
      <c r="L1331" s="179"/>
      <c r="M1331" s="179"/>
      <c r="N1331" s="179"/>
      <c r="O1331" s="179"/>
      <c r="P1331" s="179"/>
      <c r="Q1331" s="179"/>
      <c r="R1331" s="179"/>
      <c r="S1331" s="102"/>
      <c r="T1331" s="102"/>
      <c r="U1331" s="102"/>
      <c r="V1331" s="102"/>
      <c r="W1331" s="102"/>
      <c r="X1331" s="102"/>
      <c r="Y1331" s="102"/>
      <c r="Z1331" s="102"/>
      <c r="AA1331" s="102"/>
      <c r="AB1331" s="102"/>
      <c r="AC1331" s="102"/>
      <c r="AD1331" s="102"/>
      <c r="AE1331" s="102"/>
      <c r="AF1331" s="102"/>
      <c r="AG1331" s="102"/>
    </row>
    <row r="1332" spans="1:33" ht="24" customHeight="1">
      <c r="A1332" s="103"/>
      <c r="B1332" s="103"/>
      <c r="C1332" s="103"/>
      <c r="D1332" s="103"/>
      <c r="E1332" s="103"/>
      <c r="F1332" s="103"/>
      <c r="G1332" s="103"/>
      <c r="H1332" s="103"/>
      <c r="I1332" s="103"/>
      <c r="J1332" s="103"/>
      <c r="K1332" s="103"/>
      <c r="L1332" s="103"/>
      <c r="M1332" s="103"/>
      <c r="N1332" s="103"/>
      <c r="O1332" s="103"/>
      <c r="P1332" s="103"/>
      <c r="Q1332" s="103"/>
      <c r="R1332" s="103"/>
      <c r="S1332" s="103"/>
      <c r="T1332" s="103"/>
      <c r="U1332" s="103"/>
      <c r="V1332" s="103"/>
      <c r="W1332" s="103"/>
      <c r="X1332" s="103"/>
      <c r="Y1332" s="103"/>
      <c r="Z1332" s="103"/>
      <c r="AA1332" s="103"/>
      <c r="AB1332" s="103"/>
      <c r="AC1332" s="103"/>
      <c r="AD1332" s="103"/>
      <c r="AE1332" s="103"/>
      <c r="AF1332" s="103"/>
      <c r="AG1332" s="103"/>
    </row>
    <row r="1333" spans="1:33" ht="24" customHeight="1">
      <c r="A1333" s="102"/>
      <c r="B1333" s="102"/>
      <c r="C1333" s="102"/>
      <c r="D1333" s="102"/>
      <c r="E1333" s="102"/>
      <c r="F1333" s="102"/>
      <c r="G1333" s="102"/>
      <c r="H1333" s="102"/>
      <c r="I1333" s="102"/>
      <c r="J1333" s="102"/>
      <c r="K1333" s="102"/>
      <c r="L1333" s="102"/>
      <c r="M1333" s="102"/>
      <c r="N1333" s="102"/>
      <c r="O1333" s="102"/>
      <c r="P1333" s="102"/>
      <c r="Q1333" s="102"/>
      <c r="R1333" s="102"/>
      <c r="S1333" s="102"/>
      <c r="T1333" s="102"/>
      <c r="U1333" s="102"/>
      <c r="V1333" s="102"/>
      <c r="W1333" s="102"/>
      <c r="X1333" s="102"/>
      <c r="Y1333" s="102"/>
      <c r="Z1333" s="102"/>
      <c r="AA1333" s="102"/>
      <c r="AB1333" s="102"/>
      <c r="AC1333" s="102"/>
      <c r="AD1333" s="102"/>
      <c r="AE1333" s="102"/>
      <c r="AF1333" s="102"/>
      <c r="AG1333" s="104">
        <f>AG1321+1</f>
        <v>112</v>
      </c>
    </row>
    <row r="1334" spans="1:33" ht="24" customHeight="1" thickBot="1">
      <c r="A1334" s="100" t="s">
        <v>141</v>
      </c>
      <c r="B1334" s="100"/>
      <c r="C1334" s="100"/>
      <c r="D1334" s="100"/>
      <c r="E1334" s="100"/>
      <c r="F1334" s="101" t="s">
        <v>142</v>
      </c>
      <c r="G1334" s="100"/>
      <c r="H1334" s="100"/>
      <c r="I1334" s="100"/>
      <c r="J1334" s="100"/>
      <c r="K1334" s="100"/>
      <c r="L1334" s="100"/>
      <c r="M1334" s="100"/>
      <c r="N1334" s="100" t="s">
        <v>16</v>
      </c>
      <c r="O1334" s="100"/>
      <c r="P1334" s="100"/>
      <c r="Q1334" s="100"/>
      <c r="R1334" s="100"/>
      <c r="S1334" s="100"/>
      <c r="T1334" s="100"/>
      <c r="U1334" s="100"/>
      <c r="V1334" s="100"/>
      <c r="W1334" s="100"/>
      <c r="X1334" s="100"/>
      <c r="Y1334" s="100"/>
      <c r="Z1334" s="100"/>
      <c r="AA1334" s="100"/>
      <c r="AB1334" s="100"/>
      <c r="AC1334" s="100"/>
      <c r="AD1334" s="100"/>
      <c r="AE1334" s="100" t="s">
        <v>16</v>
      </c>
      <c r="AF1334" s="100"/>
      <c r="AG1334" s="100"/>
    </row>
    <row r="1335" spans="5:33" ht="24" customHeight="1">
      <c r="E1335" s="186">
        <f>Pelit!A130</f>
      </c>
      <c r="F1335" s="186"/>
      <c r="G1335" s="186"/>
      <c r="H1335" s="186"/>
      <c r="I1335" s="186"/>
      <c r="J1335" s="186"/>
      <c r="K1335" s="186"/>
      <c r="L1335" s="186"/>
      <c r="N1335" s="187"/>
      <c r="O1335" s="188"/>
      <c r="P1335" s="188"/>
      <c r="Q1335" s="189"/>
      <c r="V1335" s="186">
        <f>Pelit!F130</f>
      </c>
      <c r="W1335" s="186"/>
      <c r="X1335" s="186"/>
      <c r="Y1335" s="186"/>
      <c r="Z1335" s="186"/>
      <c r="AA1335" s="186"/>
      <c r="AB1335" s="186"/>
      <c r="AC1335" s="186"/>
      <c r="AE1335" s="187"/>
      <c r="AF1335" s="188"/>
      <c r="AG1335" s="189"/>
    </row>
    <row r="1336" spans="1:33" ht="24" customHeight="1" thickBot="1">
      <c r="A1336" s="185" t="s">
        <v>145</v>
      </c>
      <c r="B1336" s="185"/>
      <c r="C1336" s="185"/>
      <c r="D1336" s="185"/>
      <c r="E1336" s="186"/>
      <c r="F1336" s="186"/>
      <c r="G1336" s="186"/>
      <c r="H1336" s="186"/>
      <c r="I1336" s="186"/>
      <c r="J1336" s="186"/>
      <c r="K1336" s="186"/>
      <c r="L1336" s="186"/>
      <c r="N1336" s="190"/>
      <c r="O1336" s="191"/>
      <c r="P1336" s="191"/>
      <c r="Q1336" s="192"/>
      <c r="R1336" s="185" t="s">
        <v>146</v>
      </c>
      <c r="S1336" s="185"/>
      <c r="T1336" s="185"/>
      <c r="U1336" s="185"/>
      <c r="V1336" s="186"/>
      <c r="W1336" s="186"/>
      <c r="X1336" s="186"/>
      <c r="Y1336" s="186"/>
      <c r="Z1336" s="186"/>
      <c r="AA1336" s="186"/>
      <c r="AB1336" s="186"/>
      <c r="AC1336" s="186"/>
      <c r="AD1336" s="98"/>
      <c r="AE1336" s="190"/>
      <c r="AF1336" s="191"/>
      <c r="AG1336" s="192"/>
    </row>
    <row r="1337" ht="24" customHeight="1" thickBot="1"/>
    <row r="1338" spans="1:33" ht="24" customHeight="1" thickBot="1">
      <c r="A1338" s="184" t="s">
        <v>117</v>
      </c>
      <c r="B1338" s="184"/>
      <c r="C1338" s="184"/>
      <c r="D1338" s="184" t="s">
        <v>118</v>
      </c>
      <c r="E1338" s="184"/>
      <c r="F1338" s="184"/>
      <c r="G1338" s="184" t="s">
        <v>119</v>
      </c>
      <c r="H1338" s="184"/>
      <c r="I1338" s="184"/>
      <c r="J1338" s="184" t="s">
        <v>120</v>
      </c>
      <c r="K1338" s="184"/>
      <c r="L1338" s="184"/>
      <c r="M1338" s="184" t="s">
        <v>121</v>
      </c>
      <c r="N1338" s="184"/>
      <c r="O1338" s="184"/>
      <c r="P1338" s="184" t="s">
        <v>122</v>
      </c>
      <c r="Q1338" s="184"/>
      <c r="R1338" s="184"/>
      <c r="S1338" s="184" t="s">
        <v>123</v>
      </c>
      <c r="T1338" s="184"/>
      <c r="U1338" s="184"/>
      <c r="V1338" s="184" t="s">
        <v>124</v>
      </c>
      <c r="W1338" s="184"/>
      <c r="X1338" s="184"/>
      <c r="Y1338" s="184" t="s">
        <v>125</v>
      </c>
      <c r="Z1338" s="184"/>
      <c r="AA1338" s="184"/>
      <c r="AB1338" s="184" t="s">
        <v>126</v>
      </c>
      <c r="AC1338" s="184"/>
      <c r="AD1338" s="184"/>
      <c r="AE1338" s="184" t="s">
        <v>127</v>
      </c>
      <c r="AF1338" s="184"/>
      <c r="AG1338" s="184"/>
    </row>
    <row r="1339" spans="1:33" ht="24" customHeight="1">
      <c r="A1339" s="182"/>
      <c r="B1339" s="175" t="s">
        <v>18</v>
      </c>
      <c r="C1339" s="177"/>
      <c r="D1339" s="173"/>
      <c r="E1339" s="180" t="s">
        <v>18</v>
      </c>
      <c r="F1339" s="177"/>
      <c r="G1339" s="173"/>
      <c r="H1339" s="175" t="s">
        <v>18</v>
      </c>
      <c r="I1339" s="177"/>
      <c r="J1339" s="173"/>
      <c r="K1339" s="175" t="s">
        <v>18</v>
      </c>
      <c r="L1339" s="177"/>
      <c r="M1339" s="173"/>
      <c r="N1339" s="175" t="s">
        <v>18</v>
      </c>
      <c r="O1339" s="177"/>
      <c r="P1339" s="182"/>
      <c r="Q1339" s="175" t="s">
        <v>18</v>
      </c>
      <c r="R1339" s="177"/>
      <c r="S1339" s="173"/>
      <c r="T1339" s="180" t="s">
        <v>18</v>
      </c>
      <c r="U1339" s="177"/>
      <c r="V1339" s="173"/>
      <c r="W1339" s="175" t="s">
        <v>18</v>
      </c>
      <c r="X1339" s="177"/>
      <c r="Y1339" s="173"/>
      <c r="Z1339" s="175" t="s">
        <v>18</v>
      </c>
      <c r="AA1339" s="177"/>
      <c r="AB1339" s="173"/>
      <c r="AC1339" s="175" t="s">
        <v>18</v>
      </c>
      <c r="AD1339" s="177"/>
      <c r="AE1339" s="173"/>
      <c r="AF1339" s="175" t="s">
        <v>18</v>
      </c>
      <c r="AG1339" s="177"/>
    </row>
    <row r="1340" spans="1:33" ht="24" customHeight="1" thickBot="1">
      <c r="A1340" s="183"/>
      <c r="B1340" s="176"/>
      <c r="C1340" s="178"/>
      <c r="D1340" s="174"/>
      <c r="E1340" s="181"/>
      <c r="F1340" s="178"/>
      <c r="G1340" s="174"/>
      <c r="H1340" s="176"/>
      <c r="I1340" s="178"/>
      <c r="J1340" s="174"/>
      <c r="K1340" s="176"/>
      <c r="L1340" s="178"/>
      <c r="M1340" s="174"/>
      <c r="N1340" s="176"/>
      <c r="O1340" s="178"/>
      <c r="P1340" s="183"/>
      <c r="Q1340" s="176"/>
      <c r="R1340" s="178"/>
      <c r="S1340" s="174"/>
      <c r="T1340" s="181"/>
      <c r="U1340" s="178"/>
      <c r="V1340" s="174"/>
      <c r="W1340" s="176"/>
      <c r="X1340" s="178"/>
      <c r="Y1340" s="174"/>
      <c r="Z1340" s="176"/>
      <c r="AA1340" s="178"/>
      <c r="AB1340" s="174"/>
      <c r="AC1340" s="176"/>
      <c r="AD1340" s="178"/>
      <c r="AE1340" s="174"/>
      <c r="AF1340" s="176"/>
      <c r="AG1340" s="178"/>
    </row>
    <row r="1341" ht="24" customHeight="1"/>
    <row r="1342" spans="11:18" ht="24" customHeight="1">
      <c r="K1342" s="179" t="s">
        <v>147</v>
      </c>
      <c r="L1342" s="179"/>
      <c r="M1342" s="179"/>
      <c r="N1342" s="179"/>
      <c r="O1342" s="179"/>
      <c r="P1342" s="179"/>
      <c r="Q1342" s="179"/>
      <c r="R1342" s="179"/>
    </row>
    <row r="1343" spans="1:33" ht="24" customHeight="1">
      <c r="A1343" s="98"/>
      <c r="B1343" s="98"/>
      <c r="C1343" s="98"/>
      <c r="D1343" s="98"/>
      <c r="E1343" s="98"/>
      <c r="F1343" s="98"/>
      <c r="G1343" s="98"/>
      <c r="H1343" s="98"/>
      <c r="I1343" s="98"/>
      <c r="J1343" s="105" t="s">
        <v>143</v>
      </c>
      <c r="K1343" s="179"/>
      <c r="L1343" s="179"/>
      <c r="M1343" s="179"/>
      <c r="N1343" s="179"/>
      <c r="O1343" s="179"/>
      <c r="P1343" s="179"/>
      <c r="Q1343" s="179"/>
      <c r="R1343" s="179"/>
      <c r="S1343" s="98"/>
      <c r="T1343" s="98"/>
      <c r="U1343" s="98"/>
      <c r="V1343" s="98"/>
      <c r="W1343" s="98"/>
      <c r="X1343" s="98"/>
      <c r="Y1343" s="98"/>
      <c r="Z1343" s="98"/>
      <c r="AA1343" s="98"/>
      <c r="AB1343" s="98"/>
      <c r="AC1343" s="98"/>
      <c r="AD1343" s="98"/>
      <c r="AE1343" s="98"/>
      <c r="AF1343" s="98"/>
      <c r="AG1343" s="98"/>
    </row>
    <row r="1344" ht="24" customHeight="1">
      <c r="A1344" s="98"/>
    </row>
    <row r="1345" spans="1:33" ht="24" customHeight="1">
      <c r="A1345" s="11"/>
      <c r="AG1345" s="104">
        <f>AG1333+1</f>
        <v>113</v>
      </c>
    </row>
    <row r="1346" spans="1:33" ht="24" customHeight="1" thickBot="1">
      <c r="A1346" s="100" t="s">
        <v>141</v>
      </c>
      <c r="B1346" s="100"/>
      <c r="C1346" s="100"/>
      <c r="D1346" s="100"/>
      <c r="E1346" s="100"/>
      <c r="F1346" s="101" t="s">
        <v>142</v>
      </c>
      <c r="G1346" s="100"/>
      <c r="H1346" s="100"/>
      <c r="I1346" s="100"/>
      <c r="J1346" s="100"/>
      <c r="K1346" s="100"/>
      <c r="L1346" s="100"/>
      <c r="M1346" s="100"/>
      <c r="N1346" s="100" t="s">
        <v>16</v>
      </c>
      <c r="O1346" s="100"/>
      <c r="P1346" s="100"/>
      <c r="Q1346" s="100"/>
      <c r="R1346" s="100"/>
      <c r="S1346" s="100"/>
      <c r="T1346" s="100"/>
      <c r="U1346" s="100"/>
      <c r="V1346" s="100"/>
      <c r="W1346" s="100"/>
      <c r="X1346" s="100"/>
      <c r="Y1346" s="100"/>
      <c r="Z1346" s="100"/>
      <c r="AA1346" s="100"/>
      <c r="AB1346" s="100"/>
      <c r="AC1346" s="100"/>
      <c r="AD1346" s="100"/>
      <c r="AE1346" s="100" t="s">
        <v>16</v>
      </c>
      <c r="AF1346" s="100"/>
      <c r="AG1346" s="100"/>
    </row>
    <row r="1347" spans="5:33" ht="24" customHeight="1">
      <c r="E1347" s="186">
        <f>Pelit!A133</f>
      </c>
      <c r="F1347" s="186"/>
      <c r="G1347" s="186"/>
      <c r="H1347" s="186"/>
      <c r="I1347" s="186"/>
      <c r="J1347" s="186"/>
      <c r="K1347" s="186"/>
      <c r="L1347" s="186"/>
      <c r="N1347" s="187"/>
      <c r="O1347" s="188"/>
      <c r="P1347" s="188"/>
      <c r="Q1347" s="189"/>
      <c r="V1347" s="186">
        <f>Pelit!F133</f>
      </c>
      <c r="W1347" s="186"/>
      <c r="X1347" s="186"/>
      <c r="Y1347" s="186"/>
      <c r="Z1347" s="186"/>
      <c r="AA1347" s="186"/>
      <c r="AB1347" s="186"/>
      <c r="AC1347" s="186"/>
      <c r="AE1347" s="187"/>
      <c r="AF1347" s="188"/>
      <c r="AG1347" s="189"/>
    </row>
    <row r="1348" spans="1:33" ht="24" customHeight="1" thickBot="1">
      <c r="A1348" s="185" t="s">
        <v>145</v>
      </c>
      <c r="B1348" s="185"/>
      <c r="C1348" s="185"/>
      <c r="D1348" s="185"/>
      <c r="E1348" s="186"/>
      <c r="F1348" s="186"/>
      <c r="G1348" s="186"/>
      <c r="H1348" s="186"/>
      <c r="I1348" s="186"/>
      <c r="J1348" s="186"/>
      <c r="K1348" s="186"/>
      <c r="L1348" s="186"/>
      <c r="N1348" s="190"/>
      <c r="O1348" s="191"/>
      <c r="P1348" s="191"/>
      <c r="Q1348" s="192"/>
      <c r="R1348" s="185" t="s">
        <v>146</v>
      </c>
      <c r="S1348" s="185"/>
      <c r="T1348" s="185"/>
      <c r="U1348" s="185"/>
      <c r="V1348" s="186"/>
      <c r="W1348" s="186"/>
      <c r="X1348" s="186"/>
      <c r="Y1348" s="186"/>
      <c r="Z1348" s="186"/>
      <c r="AA1348" s="186"/>
      <c r="AB1348" s="186"/>
      <c r="AC1348" s="186"/>
      <c r="AD1348" s="98"/>
      <c r="AE1348" s="190"/>
      <c r="AF1348" s="191"/>
      <c r="AG1348" s="192"/>
    </row>
    <row r="1349" ht="24" customHeight="1" thickBot="1"/>
    <row r="1350" spans="1:33" ht="24" customHeight="1" thickBot="1">
      <c r="A1350" s="184" t="s">
        <v>117</v>
      </c>
      <c r="B1350" s="184"/>
      <c r="C1350" s="184"/>
      <c r="D1350" s="184" t="s">
        <v>118</v>
      </c>
      <c r="E1350" s="184"/>
      <c r="F1350" s="184"/>
      <c r="G1350" s="184" t="s">
        <v>119</v>
      </c>
      <c r="H1350" s="184"/>
      <c r="I1350" s="184"/>
      <c r="J1350" s="184" t="s">
        <v>120</v>
      </c>
      <c r="K1350" s="184"/>
      <c r="L1350" s="184"/>
      <c r="M1350" s="184" t="s">
        <v>121</v>
      </c>
      <c r="N1350" s="184"/>
      <c r="O1350" s="184"/>
      <c r="P1350" s="184" t="s">
        <v>122</v>
      </c>
      <c r="Q1350" s="184"/>
      <c r="R1350" s="184"/>
      <c r="S1350" s="184" t="s">
        <v>123</v>
      </c>
      <c r="T1350" s="184"/>
      <c r="U1350" s="184"/>
      <c r="V1350" s="184" t="s">
        <v>124</v>
      </c>
      <c r="W1350" s="184"/>
      <c r="X1350" s="184"/>
      <c r="Y1350" s="184" t="s">
        <v>125</v>
      </c>
      <c r="Z1350" s="184"/>
      <c r="AA1350" s="184"/>
      <c r="AB1350" s="184" t="s">
        <v>126</v>
      </c>
      <c r="AC1350" s="184"/>
      <c r="AD1350" s="184"/>
      <c r="AE1350" s="184" t="s">
        <v>127</v>
      </c>
      <c r="AF1350" s="184"/>
      <c r="AG1350" s="184"/>
    </row>
    <row r="1351" spans="1:33" ht="24" customHeight="1">
      <c r="A1351" s="182"/>
      <c r="B1351" s="175" t="s">
        <v>18</v>
      </c>
      <c r="C1351" s="177"/>
      <c r="D1351" s="173"/>
      <c r="E1351" s="180" t="s">
        <v>18</v>
      </c>
      <c r="F1351" s="177"/>
      <c r="G1351" s="173"/>
      <c r="H1351" s="175" t="s">
        <v>18</v>
      </c>
      <c r="I1351" s="177"/>
      <c r="J1351" s="173"/>
      <c r="K1351" s="175" t="s">
        <v>18</v>
      </c>
      <c r="L1351" s="177"/>
      <c r="M1351" s="173"/>
      <c r="N1351" s="175" t="s">
        <v>18</v>
      </c>
      <c r="O1351" s="177"/>
      <c r="P1351" s="182"/>
      <c r="Q1351" s="175" t="s">
        <v>18</v>
      </c>
      <c r="R1351" s="177"/>
      <c r="S1351" s="173"/>
      <c r="T1351" s="180" t="s">
        <v>18</v>
      </c>
      <c r="U1351" s="177"/>
      <c r="V1351" s="173"/>
      <c r="W1351" s="175" t="s">
        <v>18</v>
      </c>
      <c r="X1351" s="177"/>
      <c r="Y1351" s="173"/>
      <c r="Z1351" s="175" t="s">
        <v>18</v>
      </c>
      <c r="AA1351" s="177"/>
      <c r="AB1351" s="173"/>
      <c r="AC1351" s="175" t="s">
        <v>18</v>
      </c>
      <c r="AD1351" s="177"/>
      <c r="AE1351" s="173"/>
      <c r="AF1351" s="175" t="s">
        <v>18</v>
      </c>
      <c r="AG1351" s="177"/>
    </row>
    <row r="1352" spans="1:33" ht="24" customHeight="1" thickBot="1">
      <c r="A1352" s="183"/>
      <c r="B1352" s="176"/>
      <c r="C1352" s="178"/>
      <c r="D1352" s="174"/>
      <c r="E1352" s="181"/>
      <c r="F1352" s="178"/>
      <c r="G1352" s="174"/>
      <c r="H1352" s="176"/>
      <c r="I1352" s="178"/>
      <c r="J1352" s="174"/>
      <c r="K1352" s="176"/>
      <c r="L1352" s="178"/>
      <c r="M1352" s="174"/>
      <c r="N1352" s="176"/>
      <c r="O1352" s="178"/>
      <c r="P1352" s="183"/>
      <c r="Q1352" s="176"/>
      <c r="R1352" s="178"/>
      <c r="S1352" s="174"/>
      <c r="T1352" s="181"/>
      <c r="U1352" s="178"/>
      <c r="V1352" s="174"/>
      <c r="W1352" s="176"/>
      <c r="X1352" s="178"/>
      <c r="Y1352" s="174"/>
      <c r="Z1352" s="176"/>
      <c r="AA1352" s="178"/>
      <c r="AB1352" s="174"/>
      <c r="AC1352" s="176"/>
      <c r="AD1352" s="178"/>
      <c r="AE1352" s="174"/>
      <c r="AF1352" s="176"/>
      <c r="AG1352" s="178"/>
    </row>
    <row r="1353" spans="1:33" ht="24" customHeight="1">
      <c r="A1353" s="102"/>
      <c r="B1353" s="102"/>
      <c r="C1353" s="102"/>
      <c r="D1353" s="102"/>
      <c r="E1353" s="102"/>
      <c r="F1353" s="102"/>
      <c r="G1353" s="102"/>
      <c r="H1353" s="102"/>
      <c r="I1353" s="102"/>
      <c r="J1353" s="102"/>
      <c r="K1353" s="102"/>
      <c r="L1353" s="102"/>
      <c r="M1353" s="102"/>
      <c r="N1353" s="102"/>
      <c r="O1353" s="102"/>
      <c r="P1353" s="102"/>
      <c r="Q1353" s="102"/>
      <c r="R1353" s="102"/>
      <c r="S1353" s="102"/>
      <c r="T1353" s="102"/>
      <c r="U1353" s="102"/>
      <c r="V1353" s="102"/>
      <c r="W1353" s="102"/>
      <c r="X1353" s="102"/>
      <c r="Y1353" s="102"/>
      <c r="Z1353" s="102"/>
      <c r="AA1353" s="102"/>
      <c r="AB1353" s="102"/>
      <c r="AC1353" s="102"/>
      <c r="AD1353" s="102"/>
      <c r="AE1353" s="102"/>
      <c r="AF1353" s="102"/>
      <c r="AG1353" s="102"/>
    </row>
    <row r="1354" spans="1:33" ht="24" customHeight="1">
      <c r="A1354" s="102"/>
      <c r="B1354" s="102"/>
      <c r="C1354" s="102"/>
      <c r="D1354" s="102"/>
      <c r="E1354" s="102"/>
      <c r="F1354" s="102"/>
      <c r="G1354" s="102"/>
      <c r="H1354" s="102"/>
      <c r="I1354" s="102"/>
      <c r="J1354" s="102"/>
      <c r="K1354" s="179" t="s">
        <v>147</v>
      </c>
      <c r="L1354" s="179"/>
      <c r="M1354" s="179"/>
      <c r="N1354" s="179"/>
      <c r="O1354" s="179"/>
      <c r="P1354" s="179"/>
      <c r="Q1354" s="179"/>
      <c r="R1354" s="179"/>
      <c r="S1354" s="102"/>
      <c r="T1354" s="102"/>
      <c r="U1354" s="102"/>
      <c r="V1354" s="102"/>
      <c r="W1354" s="102"/>
      <c r="X1354" s="102"/>
      <c r="Y1354" s="102"/>
      <c r="Z1354" s="102"/>
      <c r="AA1354" s="102"/>
      <c r="AB1354" s="102"/>
      <c r="AC1354" s="102"/>
      <c r="AD1354" s="102"/>
      <c r="AE1354" s="102"/>
      <c r="AF1354" s="102"/>
      <c r="AG1354" s="102"/>
    </row>
    <row r="1355" spans="1:33" ht="24" customHeight="1">
      <c r="A1355" s="98"/>
      <c r="B1355" s="102"/>
      <c r="C1355" s="102"/>
      <c r="D1355" s="102"/>
      <c r="E1355" s="102"/>
      <c r="F1355" s="102"/>
      <c r="G1355" s="102"/>
      <c r="H1355" s="102"/>
      <c r="I1355" s="102"/>
      <c r="J1355" s="105" t="s">
        <v>143</v>
      </c>
      <c r="K1355" s="179"/>
      <c r="L1355" s="179"/>
      <c r="M1355" s="179"/>
      <c r="N1355" s="179"/>
      <c r="O1355" s="179"/>
      <c r="P1355" s="179"/>
      <c r="Q1355" s="179"/>
      <c r="R1355" s="179"/>
      <c r="S1355" s="102"/>
      <c r="T1355" s="102"/>
      <c r="U1355" s="102"/>
      <c r="V1355" s="102"/>
      <c r="W1355" s="102"/>
      <c r="X1355" s="102"/>
      <c r="Y1355" s="102"/>
      <c r="Z1355" s="102"/>
      <c r="AA1355" s="102"/>
      <c r="AB1355" s="102"/>
      <c r="AC1355" s="102"/>
      <c r="AD1355" s="102"/>
      <c r="AE1355" s="102"/>
      <c r="AF1355" s="102"/>
      <c r="AG1355" s="102"/>
    </row>
    <row r="1356" spans="1:33" ht="24" customHeight="1">
      <c r="A1356" s="103"/>
      <c r="B1356" s="103"/>
      <c r="C1356" s="103"/>
      <c r="D1356" s="103"/>
      <c r="E1356" s="103"/>
      <c r="F1356" s="103"/>
      <c r="G1356" s="103"/>
      <c r="H1356" s="103"/>
      <c r="I1356" s="103"/>
      <c r="J1356" s="103"/>
      <c r="K1356" s="103"/>
      <c r="L1356" s="103"/>
      <c r="M1356" s="103"/>
      <c r="N1356" s="103"/>
      <c r="O1356" s="103"/>
      <c r="P1356" s="103"/>
      <c r="Q1356" s="103"/>
      <c r="R1356" s="103"/>
      <c r="S1356" s="103"/>
      <c r="T1356" s="103"/>
      <c r="U1356" s="103"/>
      <c r="V1356" s="103"/>
      <c r="W1356" s="103"/>
      <c r="X1356" s="103"/>
      <c r="Y1356" s="103"/>
      <c r="Z1356" s="103"/>
      <c r="AA1356" s="103"/>
      <c r="AB1356" s="103"/>
      <c r="AC1356" s="103"/>
      <c r="AD1356" s="103"/>
      <c r="AE1356" s="103"/>
      <c r="AF1356" s="103"/>
      <c r="AG1356" s="103"/>
    </row>
    <row r="1357" spans="1:33" ht="24" customHeight="1">
      <c r="A1357" s="102"/>
      <c r="B1357" s="102"/>
      <c r="C1357" s="102"/>
      <c r="D1357" s="102"/>
      <c r="E1357" s="102"/>
      <c r="F1357" s="102"/>
      <c r="G1357" s="102"/>
      <c r="H1357" s="102"/>
      <c r="I1357" s="102"/>
      <c r="J1357" s="102"/>
      <c r="K1357" s="102"/>
      <c r="L1357" s="102"/>
      <c r="M1357" s="102"/>
      <c r="N1357" s="102"/>
      <c r="O1357" s="102"/>
      <c r="P1357" s="102"/>
      <c r="Q1357" s="102"/>
      <c r="R1357" s="102"/>
      <c r="S1357" s="102"/>
      <c r="T1357" s="102"/>
      <c r="U1357" s="102"/>
      <c r="V1357" s="102"/>
      <c r="W1357" s="102"/>
      <c r="X1357" s="102"/>
      <c r="Y1357" s="102"/>
      <c r="Z1357" s="102"/>
      <c r="AA1357" s="102"/>
      <c r="AB1357" s="102"/>
      <c r="AC1357" s="102"/>
      <c r="AD1357" s="102"/>
      <c r="AE1357" s="102"/>
      <c r="AF1357" s="102"/>
      <c r="AG1357" s="104">
        <f>AG1345+1</f>
        <v>114</v>
      </c>
    </row>
    <row r="1358" spans="1:33" ht="24" customHeight="1" thickBot="1">
      <c r="A1358" s="100" t="s">
        <v>141</v>
      </c>
      <c r="B1358" s="100"/>
      <c r="C1358" s="100"/>
      <c r="D1358" s="100"/>
      <c r="E1358" s="100"/>
      <c r="F1358" s="101" t="s">
        <v>142</v>
      </c>
      <c r="G1358" s="100"/>
      <c r="H1358" s="100"/>
      <c r="I1358" s="100"/>
      <c r="J1358" s="100"/>
      <c r="K1358" s="100"/>
      <c r="L1358" s="100"/>
      <c r="M1358" s="100"/>
      <c r="N1358" s="100" t="s">
        <v>16</v>
      </c>
      <c r="O1358" s="100"/>
      <c r="P1358" s="100"/>
      <c r="Q1358" s="100"/>
      <c r="R1358" s="100"/>
      <c r="S1358" s="100"/>
      <c r="T1358" s="100"/>
      <c r="U1358" s="100"/>
      <c r="V1358" s="100"/>
      <c r="W1358" s="100"/>
      <c r="X1358" s="100"/>
      <c r="Y1358" s="100"/>
      <c r="Z1358" s="100"/>
      <c r="AA1358" s="100"/>
      <c r="AB1358" s="100"/>
      <c r="AC1358" s="100"/>
      <c r="AD1358" s="100"/>
      <c r="AE1358" s="100" t="s">
        <v>16</v>
      </c>
      <c r="AF1358" s="100"/>
      <c r="AG1358" s="100"/>
    </row>
    <row r="1359" spans="5:33" ht="24" customHeight="1">
      <c r="E1359" s="186">
        <f>Pelit!A134</f>
      </c>
      <c r="F1359" s="186"/>
      <c r="G1359" s="186"/>
      <c r="H1359" s="186"/>
      <c r="I1359" s="186"/>
      <c r="J1359" s="186"/>
      <c r="K1359" s="186"/>
      <c r="L1359" s="186"/>
      <c r="N1359" s="187"/>
      <c r="O1359" s="188"/>
      <c r="P1359" s="188"/>
      <c r="Q1359" s="189"/>
      <c r="V1359" s="186">
        <f>Pelit!F134</f>
      </c>
      <c r="W1359" s="186"/>
      <c r="X1359" s="186"/>
      <c r="Y1359" s="186"/>
      <c r="Z1359" s="186"/>
      <c r="AA1359" s="186"/>
      <c r="AB1359" s="186"/>
      <c r="AC1359" s="186"/>
      <c r="AE1359" s="187"/>
      <c r="AF1359" s="188"/>
      <c r="AG1359" s="189"/>
    </row>
    <row r="1360" spans="1:33" ht="24" customHeight="1" thickBot="1">
      <c r="A1360" s="185" t="s">
        <v>145</v>
      </c>
      <c r="B1360" s="185"/>
      <c r="C1360" s="185"/>
      <c r="D1360" s="185"/>
      <c r="E1360" s="186"/>
      <c r="F1360" s="186"/>
      <c r="G1360" s="186"/>
      <c r="H1360" s="186"/>
      <c r="I1360" s="186"/>
      <c r="J1360" s="186"/>
      <c r="K1360" s="186"/>
      <c r="L1360" s="186"/>
      <c r="N1360" s="190"/>
      <c r="O1360" s="191"/>
      <c r="P1360" s="191"/>
      <c r="Q1360" s="192"/>
      <c r="R1360" s="185" t="s">
        <v>146</v>
      </c>
      <c r="S1360" s="185"/>
      <c r="T1360" s="185"/>
      <c r="U1360" s="185"/>
      <c r="V1360" s="186"/>
      <c r="W1360" s="186"/>
      <c r="X1360" s="186"/>
      <c r="Y1360" s="186"/>
      <c r="Z1360" s="186"/>
      <c r="AA1360" s="186"/>
      <c r="AB1360" s="186"/>
      <c r="AC1360" s="186"/>
      <c r="AD1360" s="98"/>
      <c r="AE1360" s="190"/>
      <c r="AF1360" s="191"/>
      <c r="AG1360" s="192"/>
    </row>
    <row r="1361" ht="24" customHeight="1" thickBot="1"/>
    <row r="1362" spans="1:33" ht="24" customHeight="1" thickBot="1">
      <c r="A1362" s="184" t="s">
        <v>117</v>
      </c>
      <c r="B1362" s="184"/>
      <c r="C1362" s="184"/>
      <c r="D1362" s="184" t="s">
        <v>118</v>
      </c>
      <c r="E1362" s="184"/>
      <c r="F1362" s="184"/>
      <c r="G1362" s="184" t="s">
        <v>119</v>
      </c>
      <c r="H1362" s="184"/>
      <c r="I1362" s="184"/>
      <c r="J1362" s="184" t="s">
        <v>120</v>
      </c>
      <c r="K1362" s="184"/>
      <c r="L1362" s="184"/>
      <c r="M1362" s="184" t="s">
        <v>121</v>
      </c>
      <c r="N1362" s="184"/>
      <c r="O1362" s="184"/>
      <c r="P1362" s="184" t="s">
        <v>122</v>
      </c>
      <c r="Q1362" s="184"/>
      <c r="R1362" s="184"/>
      <c r="S1362" s="184" t="s">
        <v>123</v>
      </c>
      <c r="T1362" s="184"/>
      <c r="U1362" s="184"/>
      <c r="V1362" s="184" t="s">
        <v>124</v>
      </c>
      <c r="W1362" s="184"/>
      <c r="X1362" s="184"/>
      <c r="Y1362" s="184" t="s">
        <v>125</v>
      </c>
      <c r="Z1362" s="184"/>
      <c r="AA1362" s="184"/>
      <c r="AB1362" s="184" t="s">
        <v>126</v>
      </c>
      <c r="AC1362" s="184"/>
      <c r="AD1362" s="184"/>
      <c r="AE1362" s="184" t="s">
        <v>127</v>
      </c>
      <c r="AF1362" s="184"/>
      <c r="AG1362" s="184"/>
    </row>
    <row r="1363" spans="1:33" ht="24" customHeight="1">
      <c r="A1363" s="182"/>
      <c r="B1363" s="175" t="s">
        <v>18</v>
      </c>
      <c r="C1363" s="177"/>
      <c r="D1363" s="173"/>
      <c r="E1363" s="180" t="s">
        <v>18</v>
      </c>
      <c r="F1363" s="177"/>
      <c r="G1363" s="173"/>
      <c r="H1363" s="175" t="s">
        <v>18</v>
      </c>
      <c r="I1363" s="177"/>
      <c r="J1363" s="173"/>
      <c r="K1363" s="175" t="s">
        <v>18</v>
      </c>
      <c r="L1363" s="177"/>
      <c r="M1363" s="173"/>
      <c r="N1363" s="175" t="s">
        <v>18</v>
      </c>
      <c r="O1363" s="177"/>
      <c r="P1363" s="182"/>
      <c r="Q1363" s="175" t="s">
        <v>18</v>
      </c>
      <c r="R1363" s="177"/>
      <c r="S1363" s="173"/>
      <c r="T1363" s="180" t="s">
        <v>18</v>
      </c>
      <c r="U1363" s="177"/>
      <c r="V1363" s="173"/>
      <c r="W1363" s="175" t="s">
        <v>18</v>
      </c>
      <c r="X1363" s="177"/>
      <c r="Y1363" s="173"/>
      <c r="Z1363" s="175" t="s">
        <v>18</v>
      </c>
      <c r="AA1363" s="177"/>
      <c r="AB1363" s="173"/>
      <c r="AC1363" s="175" t="s">
        <v>18</v>
      </c>
      <c r="AD1363" s="177"/>
      <c r="AE1363" s="173"/>
      <c r="AF1363" s="175" t="s">
        <v>18</v>
      </c>
      <c r="AG1363" s="177"/>
    </row>
    <row r="1364" spans="1:33" ht="24" customHeight="1" thickBot="1">
      <c r="A1364" s="183"/>
      <c r="B1364" s="176"/>
      <c r="C1364" s="178"/>
      <c r="D1364" s="174"/>
      <c r="E1364" s="181"/>
      <c r="F1364" s="178"/>
      <c r="G1364" s="174"/>
      <c r="H1364" s="176"/>
      <c r="I1364" s="178"/>
      <c r="J1364" s="174"/>
      <c r="K1364" s="176"/>
      <c r="L1364" s="178"/>
      <c r="M1364" s="174"/>
      <c r="N1364" s="176"/>
      <c r="O1364" s="178"/>
      <c r="P1364" s="183"/>
      <c r="Q1364" s="176"/>
      <c r="R1364" s="178"/>
      <c r="S1364" s="174"/>
      <c r="T1364" s="181"/>
      <c r="U1364" s="178"/>
      <c r="V1364" s="174"/>
      <c r="W1364" s="176"/>
      <c r="X1364" s="178"/>
      <c r="Y1364" s="174"/>
      <c r="Z1364" s="176"/>
      <c r="AA1364" s="178"/>
      <c r="AB1364" s="174"/>
      <c r="AC1364" s="176"/>
      <c r="AD1364" s="178"/>
      <c r="AE1364" s="174"/>
      <c r="AF1364" s="176"/>
      <c r="AG1364" s="178"/>
    </row>
    <row r="1365" ht="24" customHeight="1"/>
    <row r="1366" spans="11:18" ht="24" customHeight="1">
      <c r="K1366" s="179" t="s">
        <v>147</v>
      </c>
      <c r="L1366" s="179"/>
      <c r="M1366" s="179"/>
      <c r="N1366" s="179"/>
      <c r="O1366" s="179"/>
      <c r="P1366" s="179"/>
      <c r="Q1366" s="179"/>
      <c r="R1366" s="179"/>
    </row>
    <row r="1367" spans="1:33" ht="24" customHeight="1">
      <c r="A1367" s="98"/>
      <c r="B1367" s="98"/>
      <c r="C1367" s="98"/>
      <c r="D1367" s="98"/>
      <c r="E1367" s="98"/>
      <c r="F1367" s="98"/>
      <c r="G1367" s="98"/>
      <c r="H1367" s="98"/>
      <c r="I1367" s="98"/>
      <c r="J1367" s="105" t="s">
        <v>143</v>
      </c>
      <c r="K1367" s="179"/>
      <c r="L1367" s="179"/>
      <c r="M1367" s="179"/>
      <c r="N1367" s="179"/>
      <c r="O1367" s="179"/>
      <c r="P1367" s="179"/>
      <c r="Q1367" s="179"/>
      <c r="R1367" s="179"/>
      <c r="S1367" s="98"/>
      <c r="T1367" s="98"/>
      <c r="U1367" s="98"/>
      <c r="V1367" s="98"/>
      <c r="W1367" s="98"/>
      <c r="X1367" s="98"/>
      <c r="Y1367" s="98"/>
      <c r="Z1367" s="98"/>
      <c r="AA1367" s="98"/>
      <c r="AB1367" s="98"/>
      <c r="AC1367" s="98"/>
      <c r="AD1367" s="98"/>
      <c r="AE1367" s="98"/>
      <c r="AF1367" s="98"/>
      <c r="AG1367" s="98"/>
    </row>
    <row r="1368" ht="24" customHeight="1">
      <c r="A1368" s="98"/>
    </row>
    <row r="1369" ht="24" customHeight="1">
      <c r="AG1369" s="104">
        <f>AG1357+1</f>
        <v>115</v>
      </c>
    </row>
    <row r="1370" spans="1:33" ht="24" customHeight="1" thickBot="1">
      <c r="A1370" s="100" t="s">
        <v>141</v>
      </c>
      <c r="B1370" s="100"/>
      <c r="C1370" s="100"/>
      <c r="D1370" s="100"/>
      <c r="E1370" s="100"/>
      <c r="F1370" s="101" t="s">
        <v>142</v>
      </c>
      <c r="G1370" s="100"/>
      <c r="H1370" s="100"/>
      <c r="I1370" s="100"/>
      <c r="J1370" s="100"/>
      <c r="K1370" s="100"/>
      <c r="L1370" s="100"/>
      <c r="M1370" s="100"/>
      <c r="N1370" s="100" t="s">
        <v>16</v>
      </c>
      <c r="O1370" s="100"/>
      <c r="P1370" s="100"/>
      <c r="Q1370" s="100"/>
      <c r="R1370" s="100"/>
      <c r="S1370" s="100"/>
      <c r="T1370" s="100"/>
      <c r="U1370" s="100"/>
      <c r="V1370" s="100"/>
      <c r="W1370" s="100"/>
      <c r="X1370" s="100"/>
      <c r="Y1370" s="100"/>
      <c r="Z1370" s="100"/>
      <c r="AA1370" s="100"/>
      <c r="AB1370" s="100"/>
      <c r="AC1370" s="100"/>
      <c r="AD1370" s="100"/>
      <c r="AE1370" s="100" t="s">
        <v>16</v>
      </c>
      <c r="AF1370" s="100"/>
      <c r="AG1370" s="100"/>
    </row>
    <row r="1371" spans="5:33" ht="24" customHeight="1">
      <c r="E1371" s="186">
        <f>Pelit!A135</f>
      </c>
      <c r="F1371" s="186"/>
      <c r="G1371" s="186"/>
      <c r="H1371" s="186"/>
      <c r="I1371" s="186"/>
      <c r="J1371" s="186"/>
      <c r="K1371" s="186"/>
      <c r="L1371" s="186"/>
      <c r="N1371" s="187"/>
      <c r="O1371" s="188"/>
      <c r="P1371" s="188"/>
      <c r="Q1371" s="189"/>
      <c r="V1371" s="186">
        <f>Pelit!F135</f>
      </c>
      <c r="W1371" s="186"/>
      <c r="X1371" s="186"/>
      <c r="Y1371" s="186"/>
      <c r="Z1371" s="186"/>
      <c r="AA1371" s="186"/>
      <c r="AB1371" s="186"/>
      <c r="AC1371" s="186"/>
      <c r="AE1371" s="187"/>
      <c r="AF1371" s="188"/>
      <c r="AG1371" s="189"/>
    </row>
    <row r="1372" spans="1:33" ht="24" customHeight="1" thickBot="1">
      <c r="A1372" s="185" t="s">
        <v>145</v>
      </c>
      <c r="B1372" s="185"/>
      <c r="C1372" s="185"/>
      <c r="D1372" s="185"/>
      <c r="E1372" s="186"/>
      <c r="F1372" s="186"/>
      <c r="G1372" s="186"/>
      <c r="H1372" s="186"/>
      <c r="I1372" s="186"/>
      <c r="J1372" s="186"/>
      <c r="K1372" s="186"/>
      <c r="L1372" s="186"/>
      <c r="N1372" s="190"/>
      <c r="O1372" s="191"/>
      <c r="P1372" s="191"/>
      <c r="Q1372" s="192"/>
      <c r="R1372" s="185" t="s">
        <v>146</v>
      </c>
      <c r="S1372" s="185"/>
      <c r="T1372" s="185"/>
      <c r="U1372" s="185"/>
      <c r="V1372" s="186"/>
      <c r="W1372" s="186"/>
      <c r="X1372" s="186"/>
      <c r="Y1372" s="186"/>
      <c r="Z1372" s="186"/>
      <c r="AA1372" s="186"/>
      <c r="AB1372" s="186"/>
      <c r="AC1372" s="186"/>
      <c r="AD1372" s="98"/>
      <c r="AE1372" s="190"/>
      <c r="AF1372" s="191"/>
      <c r="AG1372" s="192"/>
    </row>
    <row r="1373" ht="24" customHeight="1" thickBot="1"/>
    <row r="1374" spans="1:33" ht="24" customHeight="1" thickBot="1">
      <c r="A1374" s="184" t="s">
        <v>117</v>
      </c>
      <c r="B1374" s="184"/>
      <c r="C1374" s="184"/>
      <c r="D1374" s="184" t="s">
        <v>118</v>
      </c>
      <c r="E1374" s="184"/>
      <c r="F1374" s="184"/>
      <c r="G1374" s="184" t="s">
        <v>119</v>
      </c>
      <c r="H1374" s="184"/>
      <c r="I1374" s="184"/>
      <c r="J1374" s="184" t="s">
        <v>120</v>
      </c>
      <c r="K1374" s="184"/>
      <c r="L1374" s="184"/>
      <c r="M1374" s="184" t="s">
        <v>121</v>
      </c>
      <c r="N1374" s="184"/>
      <c r="O1374" s="184"/>
      <c r="P1374" s="184" t="s">
        <v>122</v>
      </c>
      <c r="Q1374" s="184"/>
      <c r="R1374" s="184"/>
      <c r="S1374" s="184" t="s">
        <v>123</v>
      </c>
      <c r="T1374" s="184"/>
      <c r="U1374" s="184"/>
      <c r="V1374" s="184" t="s">
        <v>124</v>
      </c>
      <c r="W1374" s="184"/>
      <c r="X1374" s="184"/>
      <c r="Y1374" s="184" t="s">
        <v>125</v>
      </c>
      <c r="Z1374" s="184"/>
      <c r="AA1374" s="184"/>
      <c r="AB1374" s="184" t="s">
        <v>126</v>
      </c>
      <c r="AC1374" s="184"/>
      <c r="AD1374" s="184"/>
      <c r="AE1374" s="184" t="s">
        <v>127</v>
      </c>
      <c r="AF1374" s="184"/>
      <c r="AG1374" s="184"/>
    </row>
    <row r="1375" spans="1:33" ht="24" customHeight="1">
      <c r="A1375" s="182"/>
      <c r="B1375" s="175" t="s">
        <v>18</v>
      </c>
      <c r="C1375" s="177"/>
      <c r="D1375" s="173"/>
      <c r="E1375" s="180" t="s">
        <v>18</v>
      </c>
      <c r="F1375" s="177"/>
      <c r="G1375" s="173"/>
      <c r="H1375" s="175" t="s">
        <v>18</v>
      </c>
      <c r="I1375" s="177"/>
      <c r="J1375" s="173"/>
      <c r="K1375" s="175" t="s">
        <v>18</v>
      </c>
      <c r="L1375" s="177"/>
      <c r="M1375" s="173"/>
      <c r="N1375" s="175" t="s">
        <v>18</v>
      </c>
      <c r="O1375" s="177"/>
      <c r="P1375" s="182"/>
      <c r="Q1375" s="175" t="s">
        <v>18</v>
      </c>
      <c r="R1375" s="177"/>
      <c r="S1375" s="173"/>
      <c r="T1375" s="180" t="s">
        <v>18</v>
      </c>
      <c r="U1375" s="177"/>
      <c r="V1375" s="173"/>
      <c r="W1375" s="175" t="s">
        <v>18</v>
      </c>
      <c r="X1375" s="177"/>
      <c r="Y1375" s="173"/>
      <c r="Z1375" s="175" t="s">
        <v>18</v>
      </c>
      <c r="AA1375" s="177"/>
      <c r="AB1375" s="173"/>
      <c r="AC1375" s="175" t="s">
        <v>18</v>
      </c>
      <c r="AD1375" s="177"/>
      <c r="AE1375" s="173"/>
      <c r="AF1375" s="175" t="s">
        <v>18</v>
      </c>
      <c r="AG1375" s="177"/>
    </row>
    <row r="1376" spans="1:33" ht="24" customHeight="1" thickBot="1">
      <c r="A1376" s="183"/>
      <c r="B1376" s="176"/>
      <c r="C1376" s="178"/>
      <c r="D1376" s="174"/>
      <c r="E1376" s="181"/>
      <c r="F1376" s="178"/>
      <c r="G1376" s="174"/>
      <c r="H1376" s="176"/>
      <c r="I1376" s="178"/>
      <c r="J1376" s="174"/>
      <c r="K1376" s="176"/>
      <c r="L1376" s="178"/>
      <c r="M1376" s="174"/>
      <c r="N1376" s="176"/>
      <c r="O1376" s="178"/>
      <c r="P1376" s="183"/>
      <c r="Q1376" s="176"/>
      <c r="R1376" s="178"/>
      <c r="S1376" s="174"/>
      <c r="T1376" s="181"/>
      <c r="U1376" s="178"/>
      <c r="V1376" s="174"/>
      <c r="W1376" s="176"/>
      <c r="X1376" s="178"/>
      <c r="Y1376" s="174"/>
      <c r="Z1376" s="176"/>
      <c r="AA1376" s="178"/>
      <c r="AB1376" s="174"/>
      <c r="AC1376" s="176"/>
      <c r="AD1376" s="178"/>
      <c r="AE1376" s="174"/>
      <c r="AF1376" s="176"/>
      <c r="AG1376" s="178"/>
    </row>
    <row r="1377" spans="1:33" ht="24" customHeight="1">
      <c r="A1377" s="102"/>
      <c r="B1377" s="102"/>
      <c r="C1377" s="102"/>
      <c r="D1377" s="102"/>
      <c r="E1377" s="102"/>
      <c r="F1377" s="102"/>
      <c r="G1377" s="102"/>
      <c r="H1377" s="102"/>
      <c r="I1377" s="102"/>
      <c r="J1377" s="102"/>
      <c r="K1377" s="102"/>
      <c r="L1377" s="102"/>
      <c r="M1377" s="102"/>
      <c r="N1377" s="102"/>
      <c r="O1377" s="102"/>
      <c r="P1377" s="102"/>
      <c r="Q1377" s="102"/>
      <c r="R1377" s="102"/>
      <c r="S1377" s="102"/>
      <c r="T1377" s="102"/>
      <c r="U1377" s="102"/>
      <c r="V1377" s="102"/>
      <c r="W1377" s="102"/>
      <c r="X1377" s="102"/>
      <c r="Y1377" s="102"/>
      <c r="Z1377" s="102"/>
      <c r="AA1377" s="102"/>
      <c r="AB1377" s="102"/>
      <c r="AC1377" s="102"/>
      <c r="AD1377" s="102"/>
      <c r="AE1377" s="102"/>
      <c r="AF1377" s="102"/>
      <c r="AG1377" s="102"/>
    </row>
    <row r="1378" spans="1:33" ht="24" customHeight="1">
      <c r="A1378" s="102"/>
      <c r="B1378" s="102"/>
      <c r="C1378" s="102"/>
      <c r="D1378" s="102"/>
      <c r="E1378" s="102"/>
      <c r="F1378" s="102"/>
      <c r="G1378" s="102"/>
      <c r="H1378" s="102"/>
      <c r="I1378" s="102"/>
      <c r="J1378" s="102"/>
      <c r="K1378" s="179" t="s">
        <v>147</v>
      </c>
      <c r="L1378" s="179"/>
      <c r="M1378" s="179"/>
      <c r="N1378" s="179"/>
      <c r="O1378" s="179"/>
      <c r="P1378" s="179"/>
      <c r="Q1378" s="179"/>
      <c r="R1378" s="179"/>
      <c r="S1378" s="102"/>
      <c r="T1378" s="102"/>
      <c r="U1378" s="102"/>
      <c r="V1378" s="102"/>
      <c r="W1378" s="102"/>
      <c r="X1378" s="102"/>
      <c r="Y1378" s="102"/>
      <c r="Z1378" s="102"/>
      <c r="AA1378" s="102"/>
      <c r="AB1378" s="102"/>
      <c r="AC1378" s="102"/>
      <c r="AD1378" s="102"/>
      <c r="AE1378" s="102"/>
      <c r="AF1378" s="102"/>
      <c r="AG1378" s="102"/>
    </row>
    <row r="1379" spans="1:33" ht="24" customHeight="1">
      <c r="A1379" s="98"/>
      <c r="B1379" s="102"/>
      <c r="C1379" s="102"/>
      <c r="D1379" s="102"/>
      <c r="E1379" s="102"/>
      <c r="F1379" s="102"/>
      <c r="G1379" s="102"/>
      <c r="H1379" s="102"/>
      <c r="I1379" s="102"/>
      <c r="J1379" s="105" t="s">
        <v>143</v>
      </c>
      <c r="K1379" s="179"/>
      <c r="L1379" s="179"/>
      <c r="M1379" s="179"/>
      <c r="N1379" s="179"/>
      <c r="O1379" s="179"/>
      <c r="P1379" s="179"/>
      <c r="Q1379" s="179"/>
      <c r="R1379" s="179"/>
      <c r="S1379" s="102"/>
      <c r="T1379" s="102"/>
      <c r="U1379" s="102"/>
      <c r="V1379" s="102"/>
      <c r="W1379" s="102"/>
      <c r="X1379" s="102"/>
      <c r="Y1379" s="102"/>
      <c r="Z1379" s="102"/>
      <c r="AA1379" s="102"/>
      <c r="AB1379" s="102"/>
      <c r="AC1379" s="102"/>
      <c r="AD1379" s="102"/>
      <c r="AE1379" s="102"/>
      <c r="AF1379" s="102"/>
      <c r="AG1379" s="102"/>
    </row>
    <row r="1380" spans="1:33" ht="24" customHeight="1">
      <c r="A1380" s="103"/>
      <c r="B1380" s="103"/>
      <c r="C1380" s="103"/>
      <c r="D1380" s="103"/>
      <c r="E1380" s="103"/>
      <c r="F1380" s="103"/>
      <c r="G1380" s="103"/>
      <c r="H1380" s="103"/>
      <c r="I1380" s="103"/>
      <c r="J1380" s="103"/>
      <c r="K1380" s="103"/>
      <c r="L1380" s="103"/>
      <c r="M1380" s="103"/>
      <c r="N1380" s="103"/>
      <c r="O1380" s="103"/>
      <c r="P1380" s="103"/>
      <c r="Q1380" s="103"/>
      <c r="R1380" s="103"/>
      <c r="S1380" s="103"/>
      <c r="T1380" s="103"/>
      <c r="U1380" s="103"/>
      <c r="V1380" s="103"/>
      <c r="W1380" s="103"/>
      <c r="X1380" s="103"/>
      <c r="Y1380" s="103"/>
      <c r="Z1380" s="103"/>
      <c r="AA1380" s="103"/>
      <c r="AB1380" s="103"/>
      <c r="AC1380" s="103"/>
      <c r="AD1380" s="103"/>
      <c r="AE1380" s="103"/>
      <c r="AF1380" s="103"/>
      <c r="AG1380" s="103"/>
    </row>
    <row r="1381" spans="1:33" ht="24" customHeight="1">
      <c r="A1381" s="102"/>
      <c r="B1381" s="102"/>
      <c r="C1381" s="102"/>
      <c r="D1381" s="102"/>
      <c r="E1381" s="102"/>
      <c r="F1381" s="102"/>
      <c r="G1381" s="102"/>
      <c r="H1381" s="102"/>
      <c r="I1381" s="102"/>
      <c r="J1381" s="102"/>
      <c r="K1381" s="102"/>
      <c r="L1381" s="102"/>
      <c r="M1381" s="102"/>
      <c r="N1381" s="102"/>
      <c r="O1381" s="102"/>
      <c r="P1381" s="102"/>
      <c r="Q1381" s="102"/>
      <c r="R1381" s="102"/>
      <c r="S1381" s="102"/>
      <c r="T1381" s="102"/>
      <c r="U1381" s="102"/>
      <c r="V1381" s="102"/>
      <c r="W1381" s="102"/>
      <c r="X1381" s="102"/>
      <c r="Y1381" s="102"/>
      <c r="Z1381" s="102"/>
      <c r="AA1381" s="102"/>
      <c r="AB1381" s="102"/>
      <c r="AC1381" s="102"/>
      <c r="AD1381" s="102"/>
      <c r="AE1381" s="102"/>
      <c r="AF1381" s="102"/>
      <c r="AG1381" s="104">
        <f>AG1369+1</f>
        <v>116</v>
      </c>
    </row>
    <row r="1382" spans="1:33" ht="24" customHeight="1" thickBot="1">
      <c r="A1382" s="100" t="s">
        <v>141</v>
      </c>
      <c r="B1382" s="100"/>
      <c r="C1382" s="100"/>
      <c r="D1382" s="100"/>
      <c r="E1382" s="100"/>
      <c r="F1382" s="101" t="s">
        <v>142</v>
      </c>
      <c r="G1382" s="100"/>
      <c r="H1382" s="100"/>
      <c r="I1382" s="100"/>
      <c r="J1382" s="100"/>
      <c r="K1382" s="100"/>
      <c r="L1382" s="100"/>
      <c r="M1382" s="100"/>
      <c r="N1382" s="100" t="s">
        <v>16</v>
      </c>
      <c r="O1382" s="100"/>
      <c r="P1382" s="100"/>
      <c r="Q1382" s="100"/>
      <c r="R1382" s="100"/>
      <c r="S1382" s="100"/>
      <c r="T1382" s="100"/>
      <c r="U1382" s="100"/>
      <c r="V1382" s="100"/>
      <c r="W1382" s="100"/>
      <c r="X1382" s="100"/>
      <c r="Y1382" s="100"/>
      <c r="Z1382" s="100"/>
      <c r="AA1382" s="100"/>
      <c r="AB1382" s="100"/>
      <c r="AC1382" s="100"/>
      <c r="AD1382" s="100"/>
      <c r="AE1382" s="100" t="s">
        <v>16</v>
      </c>
      <c r="AF1382" s="100"/>
      <c r="AG1382" s="100"/>
    </row>
    <row r="1383" spans="5:33" ht="24" customHeight="1">
      <c r="E1383" s="186">
        <f>Pelit!A136</f>
      </c>
      <c r="F1383" s="186"/>
      <c r="G1383" s="186"/>
      <c r="H1383" s="186"/>
      <c r="I1383" s="186"/>
      <c r="J1383" s="186"/>
      <c r="K1383" s="186"/>
      <c r="L1383" s="186"/>
      <c r="N1383" s="187"/>
      <c r="O1383" s="188"/>
      <c r="P1383" s="188"/>
      <c r="Q1383" s="189"/>
      <c r="V1383" s="186">
        <f>Pelit!F136</f>
      </c>
      <c r="W1383" s="186"/>
      <c r="X1383" s="186"/>
      <c r="Y1383" s="186"/>
      <c r="Z1383" s="186"/>
      <c r="AA1383" s="186"/>
      <c r="AB1383" s="186"/>
      <c r="AC1383" s="186"/>
      <c r="AE1383" s="187"/>
      <c r="AF1383" s="188"/>
      <c r="AG1383" s="189"/>
    </row>
    <row r="1384" spans="1:33" ht="24" customHeight="1" thickBot="1">
      <c r="A1384" s="185" t="s">
        <v>145</v>
      </c>
      <c r="B1384" s="185"/>
      <c r="C1384" s="185"/>
      <c r="D1384" s="185"/>
      <c r="E1384" s="186"/>
      <c r="F1384" s="186"/>
      <c r="G1384" s="186"/>
      <c r="H1384" s="186"/>
      <c r="I1384" s="186"/>
      <c r="J1384" s="186"/>
      <c r="K1384" s="186"/>
      <c r="L1384" s="186"/>
      <c r="N1384" s="190"/>
      <c r="O1384" s="191"/>
      <c r="P1384" s="191"/>
      <c r="Q1384" s="192"/>
      <c r="R1384" s="185" t="s">
        <v>146</v>
      </c>
      <c r="S1384" s="185"/>
      <c r="T1384" s="185"/>
      <c r="U1384" s="185"/>
      <c r="V1384" s="186"/>
      <c r="W1384" s="186"/>
      <c r="X1384" s="186"/>
      <c r="Y1384" s="186"/>
      <c r="Z1384" s="186"/>
      <c r="AA1384" s="186"/>
      <c r="AB1384" s="186"/>
      <c r="AC1384" s="186"/>
      <c r="AD1384" s="98"/>
      <c r="AE1384" s="190"/>
      <c r="AF1384" s="191"/>
      <c r="AG1384" s="192"/>
    </row>
    <row r="1385" ht="24" customHeight="1" thickBot="1"/>
    <row r="1386" spans="1:33" ht="24" customHeight="1" thickBot="1">
      <c r="A1386" s="184" t="s">
        <v>117</v>
      </c>
      <c r="B1386" s="184"/>
      <c r="C1386" s="184"/>
      <c r="D1386" s="184" t="s">
        <v>118</v>
      </c>
      <c r="E1386" s="184"/>
      <c r="F1386" s="184"/>
      <c r="G1386" s="184" t="s">
        <v>119</v>
      </c>
      <c r="H1386" s="184"/>
      <c r="I1386" s="184"/>
      <c r="J1386" s="184" t="s">
        <v>120</v>
      </c>
      <c r="K1386" s="184"/>
      <c r="L1386" s="184"/>
      <c r="M1386" s="184" t="s">
        <v>121</v>
      </c>
      <c r="N1386" s="184"/>
      <c r="O1386" s="184"/>
      <c r="P1386" s="184" t="s">
        <v>122</v>
      </c>
      <c r="Q1386" s="184"/>
      <c r="R1386" s="184"/>
      <c r="S1386" s="184" t="s">
        <v>123</v>
      </c>
      <c r="T1386" s="184"/>
      <c r="U1386" s="184"/>
      <c r="V1386" s="184" t="s">
        <v>124</v>
      </c>
      <c r="W1386" s="184"/>
      <c r="X1386" s="184"/>
      <c r="Y1386" s="184" t="s">
        <v>125</v>
      </c>
      <c r="Z1386" s="184"/>
      <c r="AA1386" s="184"/>
      <c r="AB1386" s="184" t="s">
        <v>126</v>
      </c>
      <c r="AC1386" s="184"/>
      <c r="AD1386" s="184"/>
      <c r="AE1386" s="184" t="s">
        <v>127</v>
      </c>
      <c r="AF1386" s="184"/>
      <c r="AG1386" s="184"/>
    </row>
    <row r="1387" spans="1:33" ht="24" customHeight="1">
      <c r="A1387" s="182"/>
      <c r="B1387" s="175" t="s">
        <v>18</v>
      </c>
      <c r="C1387" s="177"/>
      <c r="D1387" s="173"/>
      <c r="E1387" s="180" t="s">
        <v>18</v>
      </c>
      <c r="F1387" s="177"/>
      <c r="G1387" s="173"/>
      <c r="H1387" s="175" t="s">
        <v>18</v>
      </c>
      <c r="I1387" s="177"/>
      <c r="J1387" s="173"/>
      <c r="K1387" s="175" t="s">
        <v>18</v>
      </c>
      <c r="L1387" s="177"/>
      <c r="M1387" s="173"/>
      <c r="N1387" s="175" t="s">
        <v>18</v>
      </c>
      <c r="O1387" s="177"/>
      <c r="P1387" s="182"/>
      <c r="Q1387" s="175" t="s">
        <v>18</v>
      </c>
      <c r="R1387" s="177"/>
      <c r="S1387" s="173"/>
      <c r="T1387" s="180" t="s">
        <v>18</v>
      </c>
      <c r="U1387" s="177"/>
      <c r="V1387" s="173"/>
      <c r="W1387" s="175" t="s">
        <v>18</v>
      </c>
      <c r="X1387" s="177"/>
      <c r="Y1387" s="173"/>
      <c r="Z1387" s="175" t="s">
        <v>18</v>
      </c>
      <c r="AA1387" s="177"/>
      <c r="AB1387" s="173"/>
      <c r="AC1387" s="175" t="s">
        <v>18</v>
      </c>
      <c r="AD1387" s="177"/>
      <c r="AE1387" s="173"/>
      <c r="AF1387" s="175" t="s">
        <v>18</v>
      </c>
      <c r="AG1387" s="177"/>
    </row>
    <row r="1388" spans="1:33" ht="24" customHeight="1" thickBot="1">
      <c r="A1388" s="183"/>
      <c r="B1388" s="176"/>
      <c r="C1388" s="178"/>
      <c r="D1388" s="174"/>
      <c r="E1388" s="181"/>
      <c r="F1388" s="178"/>
      <c r="G1388" s="174"/>
      <c r="H1388" s="176"/>
      <c r="I1388" s="178"/>
      <c r="J1388" s="174"/>
      <c r="K1388" s="176"/>
      <c r="L1388" s="178"/>
      <c r="M1388" s="174"/>
      <c r="N1388" s="176"/>
      <c r="O1388" s="178"/>
      <c r="P1388" s="183"/>
      <c r="Q1388" s="176"/>
      <c r="R1388" s="178"/>
      <c r="S1388" s="174"/>
      <c r="T1388" s="181"/>
      <c r="U1388" s="178"/>
      <c r="V1388" s="174"/>
      <c r="W1388" s="176"/>
      <c r="X1388" s="178"/>
      <c r="Y1388" s="174"/>
      <c r="Z1388" s="176"/>
      <c r="AA1388" s="178"/>
      <c r="AB1388" s="174"/>
      <c r="AC1388" s="176"/>
      <c r="AD1388" s="178"/>
      <c r="AE1388" s="174"/>
      <c r="AF1388" s="176"/>
      <c r="AG1388" s="178"/>
    </row>
    <row r="1389" ht="24" customHeight="1"/>
    <row r="1390" spans="11:18" ht="24" customHeight="1">
      <c r="K1390" s="179" t="s">
        <v>147</v>
      </c>
      <c r="L1390" s="179"/>
      <c r="M1390" s="179"/>
      <c r="N1390" s="179"/>
      <c r="O1390" s="179"/>
      <c r="P1390" s="179"/>
      <c r="Q1390" s="179"/>
      <c r="R1390" s="179"/>
    </row>
    <row r="1391" spans="1:33" ht="24" customHeight="1">
      <c r="A1391" s="98"/>
      <c r="B1391" s="98"/>
      <c r="C1391" s="98"/>
      <c r="D1391" s="98"/>
      <c r="E1391" s="98"/>
      <c r="F1391" s="98"/>
      <c r="G1391" s="98"/>
      <c r="H1391" s="98"/>
      <c r="I1391" s="98"/>
      <c r="J1391" s="105" t="s">
        <v>143</v>
      </c>
      <c r="K1391" s="179"/>
      <c r="L1391" s="179"/>
      <c r="M1391" s="179"/>
      <c r="N1391" s="179"/>
      <c r="O1391" s="179"/>
      <c r="P1391" s="179"/>
      <c r="Q1391" s="179"/>
      <c r="R1391" s="179"/>
      <c r="S1391" s="98"/>
      <c r="T1391" s="98"/>
      <c r="U1391" s="98"/>
      <c r="V1391" s="98"/>
      <c r="W1391" s="98"/>
      <c r="X1391" s="98"/>
      <c r="Y1391" s="98"/>
      <c r="Z1391" s="98"/>
      <c r="AA1391" s="98"/>
      <c r="AB1391" s="98"/>
      <c r="AC1391" s="98"/>
      <c r="AD1391" s="98"/>
      <c r="AE1391" s="98"/>
      <c r="AF1391" s="98"/>
      <c r="AG1391" s="98"/>
    </row>
    <row r="1392" ht="24" customHeight="1">
      <c r="A1392" s="98"/>
    </row>
    <row r="1393" ht="24" customHeight="1">
      <c r="AG1393" s="104">
        <f>AG1381+1</f>
        <v>117</v>
      </c>
    </row>
    <row r="1394" spans="1:33" ht="24" customHeight="1" thickBot="1">
      <c r="A1394" s="100" t="s">
        <v>141</v>
      </c>
      <c r="B1394" s="100"/>
      <c r="C1394" s="100"/>
      <c r="D1394" s="100"/>
      <c r="E1394" s="100"/>
      <c r="F1394" s="101" t="s">
        <v>142</v>
      </c>
      <c r="G1394" s="100"/>
      <c r="H1394" s="100"/>
      <c r="I1394" s="100"/>
      <c r="J1394" s="100"/>
      <c r="K1394" s="100"/>
      <c r="L1394" s="100"/>
      <c r="M1394" s="100"/>
      <c r="N1394" s="100" t="s">
        <v>16</v>
      </c>
      <c r="O1394" s="100"/>
      <c r="P1394" s="100"/>
      <c r="Q1394" s="100"/>
      <c r="R1394" s="100"/>
      <c r="S1394" s="100"/>
      <c r="T1394" s="100"/>
      <c r="U1394" s="100"/>
      <c r="V1394" s="100"/>
      <c r="W1394" s="100"/>
      <c r="X1394" s="100"/>
      <c r="Y1394" s="100"/>
      <c r="Z1394" s="100"/>
      <c r="AA1394" s="100"/>
      <c r="AB1394" s="100"/>
      <c r="AC1394" s="100"/>
      <c r="AD1394" s="100"/>
      <c r="AE1394" s="100" t="s">
        <v>16</v>
      </c>
      <c r="AF1394" s="100"/>
      <c r="AG1394" s="100"/>
    </row>
    <row r="1395" spans="5:33" ht="24" customHeight="1">
      <c r="E1395" s="186">
        <f>Pelit!A139</f>
      </c>
      <c r="F1395" s="186"/>
      <c r="G1395" s="186"/>
      <c r="H1395" s="186"/>
      <c r="I1395" s="186"/>
      <c r="J1395" s="186"/>
      <c r="K1395" s="186"/>
      <c r="L1395" s="186"/>
      <c r="N1395" s="187"/>
      <c r="O1395" s="188"/>
      <c r="P1395" s="188"/>
      <c r="Q1395" s="189"/>
      <c r="V1395" s="186">
        <f>Pelit!F139</f>
      </c>
      <c r="W1395" s="186"/>
      <c r="X1395" s="186"/>
      <c r="Y1395" s="186"/>
      <c r="Z1395" s="186"/>
      <c r="AA1395" s="186"/>
      <c r="AB1395" s="186"/>
      <c r="AC1395" s="186"/>
      <c r="AE1395" s="187"/>
      <c r="AF1395" s="188"/>
      <c r="AG1395" s="189"/>
    </row>
    <row r="1396" spans="1:33" ht="24" customHeight="1" thickBot="1">
      <c r="A1396" s="185" t="s">
        <v>145</v>
      </c>
      <c r="B1396" s="185"/>
      <c r="C1396" s="185"/>
      <c r="D1396" s="185"/>
      <c r="E1396" s="186"/>
      <c r="F1396" s="186"/>
      <c r="G1396" s="186"/>
      <c r="H1396" s="186"/>
      <c r="I1396" s="186"/>
      <c r="J1396" s="186"/>
      <c r="K1396" s="186"/>
      <c r="L1396" s="186"/>
      <c r="N1396" s="190"/>
      <c r="O1396" s="191"/>
      <c r="P1396" s="191"/>
      <c r="Q1396" s="192"/>
      <c r="R1396" s="185" t="s">
        <v>146</v>
      </c>
      <c r="S1396" s="185"/>
      <c r="T1396" s="185"/>
      <c r="U1396" s="185"/>
      <c r="V1396" s="186"/>
      <c r="W1396" s="186"/>
      <c r="X1396" s="186"/>
      <c r="Y1396" s="186"/>
      <c r="Z1396" s="186"/>
      <c r="AA1396" s="186"/>
      <c r="AB1396" s="186"/>
      <c r="AC1396" s="186"/>
      <c r="AD1396" s="98"/>
      <c r="AE1396" s="190"/>
      <c r="AF1396" s="191"/>
      <c r="AG1396" s="192"/>
    </row>
    <row r="1397" ht="24" customHeight="1" thickBot="1"/>
    <row r="1398" spans="1:33" ht="24" customHeight="1" thickBot="1">
      <c r="A1398" s="184" t="s">
        <v>117</v>
      </c>
      <c r="B1398" s="184"/>
      <c r="C1398" s="184"/>
      <c r="D1398" s="184" t="s">
        <v>118</v>
      </c>
      <c r="E1398" s="184"/>
      <c r="F1398" s="184"/>
      <c r="G1398" s="184" t="s">
        <v>119</v>
      </c>
      <c r="H1398" s="184"/>
      <c r="I1398" s="184"/>
      <c r="J1398" s="184" t="s">
        <v>120</v>
      </c>
      <c r="K1398" s="184"/>
      <c r="L1398" s="184"/>
      <c r="M1398" s="184" t="s">
        <v>121</v>
      </c>
      <c r="N1398" s="184"/>
      <c r="O1398" s="184"/>
      <c r="P1398" s="184" t="s">
        <v>122</v>
      </c>
      <c r="Q1398" s="184"/>
      <c r="R1398" s="184"/>
      <c r="S1398" s="184" t="s">
        <v>123</v>
      </c>
      <c r="T1398" s="184"/>
      <c r="U1398" s="184"/>
      <c r="V1398" s="184" t="s">
        <v>124</v>
      </c>
      <c r="W1398" s="184"/>
      <c r="X1398" s="184"/>
      <c r="Y1398" s="184" t="s">
        <v>125</v>
      </c>
      <c r="Z1398" s="184"/>
      <c r="AA1398" s="184"/>
      <c r="AB1398" s="184" t="s">
        <v>126</v>
      </c>
      <c r="AC1398" s="184"/>
      <c r="AD1398" s="184"/>
      <c r="AE1398" s="184" t="s">
        <v>127</v>
      </c>
      <c r="AF1398" s="184"/>
      <c r="AG1398" s="184"/>
    </row>
    <row r="1399" spans="1:33" ht="24" customHeight="1">
      <c r="A1399" s="182"/>
      <c r="B1399" s="175" t="s">
        <v>18</v>
      </c>
      <c r="C1399" s="177"/>
      <c r="D1399" s="173"/>
      <c r="E1399" s="180" t="s">
        <v>18</v>
      </c>
      <c r="F1399" s="177"/>
      <c r="G1399" s="173"/>
      <c r="H1399" s="175" t="s">
        <v>18</v>
      </c>
      <c r="I1399" s="177"/>
      <c r="J1399" s="173"/>
      <c r="K1399" s="175" t="s">
        <v>18</v>
      </c>
      <c r="L1399" s="177"/>
      <c r="M1399" s="173"/>
      <c r="N1399" s="175" t="s">
        <v>18</v>
      </c>
      <c r="O1399" s="177"/>
      <c r="P1399" s="182"/>
      <c r="Q1399" s="175" t="s">
        <v>18</v>
      </c>
      <c r="R1399" s="177"/>
      <c r="S1399" s="173"/>
      <c r="T1399" s="180" t="s">
        <v>18</v>
      </c>
      <c r="U1399" s="177"/>
      <c r="V1399" s="173"/>
      <c r="W1399" s="175" t="s">
        <v>18</v>
      </c>
      <c r="X1399" s="177"/>
      <c r="Y1399" s="173"/>
      <c r="Z1399" s="175" t="s">
        <v>18</v>
      </c>
      <c r="AA1399" s="177"/>
      <c r="AB1399" s="173"/>
      <c r="AC1399" s="175" t="s">
        <v>18</v>
      </c>
      <c r="AD1399" s="177"/>
      <c r="AE1399" s="173"/>
      <c r="AF1399" s="175" t="s">
        <v>18</v>
      </c>
      <c r="AG1399" s="177"/>
    </row>
    <row r="1400" spans="1:33" ht="24" customHeight="1" thickBot="1">
      <c r="A1400" s="183"/>
      <c r="B1400" s="176"/>
      <c r="C1400" s="178"/>
      <c r="D1400" s="174"/>
      <c r="E1400" s="181"/>
      <c r="F1400" s="178"/>
      <c r="G1400" s="174"/>
      <c r="H1400" s="176"/>
      <c r="I1400" s="178"/>
      <c r="J1400" s="174"/>
      <c r="K1400" s="176"/>
      <c r="L1400" s="178"/>
      <c r="M1400" s="174"/>
      <c r="N1400" s="176"/>
      <c r="O1400" s="178"/>
      <c r="P1400" s="183"/>
      <c r="Q1400" s="176"/>
      <c r="R1400" s="178"/>
      <c r="S1400" s="174"/>
      <c r="T1400" s="181"/>
      <c r="U1400" s="178"/>
      <c r="V1400" s="174"/>
      <c r="W1400" s="176"/>
      <c r="X1400" s="178"/>
      <c r="Y1400" s="174"/>
      <c r="Z1400" s="176"/>
      <c r="AA1400" s="178"/>
      <c r="AB1400" s="174"/>
      <c r="AC1400" s="176"/>
      <c r="AD1400" s="178"/>
      <c r="AE1400" s="174"/>
      <c r="AF1400" s="176"/>
      <c r="AG1400" s="178"/>
    </row>
    <row r="1401" spans="1:33" ht="24" customHeight="1">
      <c r="A1401" s="102"/>
      <c r="B1401" s="102"/>
      <c r="C1401" s="102"/>
      <c r="D1401" s="102"/>
      <c r="E1401" s="102"/>
      <c r="F1401" s="102"/>
      <c r="G1401" s="102"/>
      <c r="H1401" s="102"/>
      <c r="I1401" s="102"/>
      <c r="J1401" s="102"/>
      <c r="K1401" s="102"/>
      <c r="L1401" s="102"/>
      <c r="M1401" s="102"/>
      <c r="N1401" s="102"/>
      <c r="O1401" s="102"/>
      <c r="P1401" s="102"/>
      <c r="Q1401" s="102"/>
      <c r="R1401" s="102"/>
      <c r="S1401" s="102"/>
      <c r="T1401" s="102"/>
      <c r="U1401" s="102"/>
      <c r="V1401" s="102"/>
      <c r="W1401" s="102"/>
      <c r="X1401" s="102"/>
      <c r="Y1401" s="102"/>
      <c r="Z1401" s="102"/>
      <c r="AA1401" s="102"/>
      <c r="AB1401" s="102"/>
      <c r="AC1401" s="102"/>
      <c r="AD1401" s="102"/>
      <c r="AE1401" s="102"/>
      <c r="AF1401" s="102"/>
      <c r="AG1401" s="102"/>
    </row>
    <row r="1402" spans="1:33" ht="24" customHeight="1">
      <c r="A1402" s="102"/>
      <c r="B1402" s="102"/>
      <c r="C1402" s="102"/>
      <c r="D1402" s="102"/>
      <c r="E1402" s="102"/>
      <c r="F1402" s="102"/>
      <c r="G1402" s="102"/>
      <c r="H1402" s="102"/>
      <c r="I1402" s="102"/>
      <c r="J1402" s="102"/>
      <c r="K1402" s="102"/>
      <c r="L1402" s="102"/>
      <c r="M1402" s="102"/>
      <c r="N1402" s="102"/>
      <c r="O1402" s="102"/>
      <c r="P1402" s="102"/>
      <c r="Q1402" s="102"/>
      <c r="R1402" s="102"/>
      <c r="S1402" s="102"/>
      <c r="T1402" s="102"/>
      <c r="U1402" s="102"/>
      <c r="V1402" s="102"/>
      <c r="W1402" s="102"/>
      <c r="X1402" s="102"/>
      <c r="Y1402" s="102"/>
      <c r="Z1402" s="102"/>
      <c r="AA1402" s="102"/>
      <c r="AB1402" s="102"/>
      <c r="AC1402" s="102"/>
      <c r="AD1402" s="102"/>
      <c r="AE1402" s="102"/>
      <c r="AF1402" s="102"/>
      <c r="AG1402" s="102"/>
    </row>
    <row r="1403" spans="1:33" ht="24" customHeight="1">
      <c r="A1403" s="98"/>
      <c r="B1403" s="102"/>
      <c r="C1403" s="102"/>
      <c r="D1403" s="102"/>
      <c r="E1403" s="102"/>
      <c r="F1403" s="102"/>
      <c r="G1403" s="102"/>
      <c r="H1403" s="102"/>
      <c r="I1403" s="102"/>
      <c r="J1403" s="105" t="s">
        <v>143</v>
      </c>
      <c r="K1403" s="99" t="s">
        <v>144</v>
      </c>
      <c r="L1403" s="102"/>
      <c r="M1403" s="102"/>
      <c r="N1403" s="102"/>
      <c r="O1403" s="102"/>
      <c r="P1403" s="102"/>
      <c r="Q1403" s="102"/>
      <c r="R1403" s="102"/>
      <c r="S1403" s="102"/>
      <c r="T1403" s="102"/>
      <c r="U1403" s="102"/>
      <c r="V1403" s="102"/>
      <c r="W1403" s="102"/>
      <c r="X1403" s="102"/>
      <c r="Y1403" s="102"/>
      <c r="Z1403" s="102"/>
      <c r="AA1403" s="102"/>
      <c r="AB1403" s="102"/>
      <c r="AC1403" s="102"/>
      <c r="AD1403" s="102"/>
      <c r="AE1403" s="102"/>
      <c r="AF1403" s="102"/>
      <c r="AG1403" s="102"/>
    </row>
    <row r="1404" spans="1:33" ht="24" customHeight="1">
      <c r="A1404" s="103"/>
      <c r="B1404" s="103"/>
      <c r="C1404" s="103"/>
      <c r="D1404" s="103"/>
      <c r="E1404" s="103"/>
      <c r="F1404" s="103"/>
      <c r="G1404" s="103"/>
      <c r="H1404" s="103"/>
      <c r="I1404" s="103"/>
      <c r="J1404" s="103"/>
      <c r="K1404" s="103"/>
      <c r="L1404" s="103"/>
      <c r="M1404" s="103"/>
      <c r="N1404" s="103"/>
      <c r="O1404" s="103"/>
      <c r="P1404" s="103"/>
      <c r="Q1404" s="103"/>
      <c r="R1404" s="103"/>
      <c r="S1404" s="103"/>
      <c r="T1404" s="103"/>
      <c r="U1404" s="103"/>
      <c r="V1404" s="103"/>
      <c r="W1404" s="103"/>
      <c r="X1404" s="103"/>
      <c r="Y1404" s="103"/>
      <c r="Z1404" s="103"/>
      <c r="AA1404" s="103"/>
      <c r="AB1404" s="103"/>
      <c r="AC1404" s="103"/>
      <c r="AD1404" s="103"/>
      <c r="AE1404" s="103"/>
      <c r="AF1404" s="103"/>
      <c r="AG1404" s="103"/>
    </row>
    <row r="1405" spans="1:33" ht="24" customHeight="1">
      <c r="A1405" s="102"/>
      <c r="B1405" s="102"/>
      <c r="C1405" s="102"/>
      <c r="D1405" s="102"/>
      <c r="E1405" s="102"/>
      <c r="F1405" s="102"/>
      <c r="G1405" s="102"/>
      <c r="H1405" s="102"/>
      <c r="I1405" s="102"/>
      <c r="J1405" s="102"/>
      <c r="K1405" s="102"/>
      <c r="L1405" s="102"/>
      <c r="M1405" s="102"/>
      <c r="N1405" s="102"/>
      <c r="O1405" s="102"/>
      <c r="P1405" s="102"/>
      <c r="Q1405" s="102"/>
      <c r="R1405" s="102"/>
      <c r="S1405" s="102"/>
      <c r="T1405" s="102"/>
      <c r="U1405" s="102"/>
      <c r="V1405" s="102"/>
      <c r="W1405" s="102"/>
      <c r="X1405" s="102"/>
      <c r="Y1405" s="102"/>
      <c r="Z1405" s="102"/>
      <c r="AA1405" s="102"/>
      <c r="AB1405" s="102"/>
      <c r="AC1405" s="102"/>
      <c r="AD1405" s="102"/>
      <c r="AE1405" s="102"/>
      <c r="AF1405" s="102"/>
      <c r="AG1405" s="104">
        <f>AG1393+1</f>
        <v>118</v>
      </c>
    </row>
    <row r="1406" spans="1:33" ht="24" customHeight="1" thickBot="1">
      <c r="A1406" s="100" t="s">
        <v>141</v>
      </c>
      <c r="B1406" s="100"/>
      <c r="C1406" s="100"/>
      <c r="D1406" s="100"/>
      <c r="E1406" s="100"/>
      <c r="F1406" s="101" t="s">
        <v>142</v>
      </c>
      <c r="G1406" s="100"/>
      <c r="H1406" s="100"/>
      <c r="I1406" s="100"/>
      <c r="J1406" s="100"/>
      <c r="K1406" s="100"/>
      <c r="L1406" s="100"/>
      <c r="M1406" s="100"/>
      <c r="N1406" s="100" t="s">
        <v>16</v>
      </c>
      <c r="O1406" s="100"/>
      <c r="P1406" s="100"/>
      <c r="Q1406" s="100"/>
      <c r="R1406" s="100"/>
      <c r="S1406" s="100"/>
      <c r="T1406" s="100"/>
      <c r="U1406" s="100"/>
      <c r="V1406" s="100"/>
      <c r="W1406" s="100"/>
      <c r="X1406" s="100"/>
      <c r="Y1406" s="100"/>
      <c r="Z1406" s="100"/>
      <c r="AA1406" s="100"/>
      <c r="AB1406" s="100"/>
      <c r="AC1406" s="100"/>
      <c r="AD1406" s="100"/>
      <c r="AE1406" s="100" t="s">
        <v>16</v>
      </c>
      <c r="AF1406" s="100"/>
      <c r="AG1406" s="100"/>
    </row>
    <row r="1407" spans="5:33" ht="24" customHeight="1">
      <c r="E1407" s="186">
        <f>Pelit!A140</f>
      </c>
      <c r="F1407" s="186"/>
      <c r="G1407" s="186"/>
      <c r="H1407" s="186"/>
      <c r="I1407" s="186"/>
      <c r="J1407" s="186"/>
      <c r="K1407" s="186"/>
      <c r="L1407" s="186"/>
      <c r="N1407" s="187"/>
      <c r="O1407" s="188"/>
      <c r="P1407" s="188"/>
      <c r="Q1407" s="189"/>
      <c r="V1407" s="186">
        <f>Pelit!F140</f>
      </c>
      <c r="W1407" s="186"/>
      <c r="X1407" s="186"/>
      <c r="Y1407" s="186"/>
      <c r="Z1407" s="186"/>
      <c r="AA1407" s="186"/>
      <c r="AB1407" s="186"/>
      <c r="AC1407" s="186"/>
      <c r="AE1407" s="187"/>
      <c r="AF1407" s="188"/>
      <c r="AG1407" s="189"/>
    </row>
    <row r="1408" spans="1:33" ht="24" customHeight="1" thickBot="1">
      <c r="A1408" s="185" t="s">
        <v>145</v>
      </c>
      <c r="B1408" s="185"/>
      <c r="C1408" s="185"/>
      <c r="D1408" s="185"/>
      <c r="E1408" s="186"/>
      <c r="F1408" s="186"/>
      <c r="G1408" s="186"/>
      <c r="H1408" s="186"/>
      <c r="I1408" s="186"/>
      <c r="J1408" s="186"/>
      <c r="K1408" s="186"/>
      <c r="L1408" s="186"/>
      <c r="N1408" s="190"/>
      <c r="O1408" s="191"/>
      <c r="P1408" s="191"/>
      <c r="Q1408" s="192"/>
      <c r="R1408" s="185" t="s">
        <v>146</v>
      </c>
      <c r="S1408" s="185"/>
      <c r="T1408" s="185"/>
      <c r="U1408" s="185"/>
      <c r="V1408" s="186"/>
      <c r="W1408" s="186"/>
      <c r="X1408" s="186"/>
      <c r="Y1408" s="186"/>
      <c r="Z1408" s="186"/>
      <c r="AA1408" s="186"/>
      <c r="AB1408" s="186"/>
      <c r="AC1408" s="186"/>
      <c r="AD1408" s="98"/>
      <c r="AE1408" s="190"/>
      <c r="AF1408" s="191"/>
      <c r="AG1408" s="192"/>
    </row>
    <row r="1409" ht="24" customHeight="1" thickBot="1"/>
    <row r="1410" spans="1:33" ht="24" customHeight="1" thickBot="1">
      <c r="A1410" s="184" t="s">
        <v>117</v>
      </c>
      <c r="B1410" s="184"/>
      <c r="C1410" s="184"/>
      <c r="D1410" s="184" t="s">
        <v>118</v>
      </c>
      <c r="E1410" s="184"/>
      <c r="F1410" s="184"/>
      <c r="G1410" s="184" t="s">
        <v>119</v>
      </c>
      <c r="H1410" s="184"/>
      <c r="I1410" s="184"/>
      <c r="J1410" s="184" t="s">
        <v>120</v>
      </c>
      <c r="K1410" s="184"/>
      <c r="L1410" s="184"/>
      <c r="M1410" s="184" t="s">
        <v>121</v>
      </c>
      <c r="N1410" s="184"/>
      <c r="O1410" s="184"/>
      <c r="P1410" s="184" t="s">
        <v>122</v>
      </c>
      <c r="Q1410" s="184"/>
      <c r="R1410" s="184"/>
      <c r="S1410" s="184" t="s">
        <v>123</v>
      </c>
      <c r="T1410" s="184"/>
      <c r="U1410" s="184"/>
      <c r="V1410" s="184" t="s">
        <v>124</v>
      </c>
      <c r="W1410" s="184"/>
      <c r="X1410" s="184"/>
      <c r="Y1410" s="184" t="s">
        <v>125</v>
      </c>
      <c r="Z1410" s="184"/>
      <c r="AA1410" s="184"/>
      <c r="AB1410" s="184" t="s">
        <v>126</v>
      </c>
      <c r="AC1410" s="184"/>
      <c r="AD1410" s="184"/>
      <c r="AE1410" s="184" t="s">
        <v>127</v>
      </c>
      <c r="AF1410" s="184"/>
      <c r="AG1410" s="184"/>
    </row>
    <row r="1411" spans="1:33" ht="24" customHeight="1">
      <c r="A1411" s="182"/>
      <c r="B1411" s="175" t="s">
        <v>18</v>
      </c>
      <c r="C1411" s="177"/>
      <c r="D1411" s="173"/>
      <c r="E1411" s="180" t="s">
        <v>18</v>
      </c>
      <c r="F1411" s="177"/>
      <c r="G1411" s="173"/>
      <c r="H1411" s="175" t="s">
        <v>18</v>
      </c>
      <c r="I1411" s="177"/>
      <c r="J1411" s="173"/>
      <c r="K1411" s="175" t="s">
        <v>18</v>
      </c>
      <c r="L1411" s="177"/>
      <c r="M1411" s="173"/>
      <c r="N1411" s="175" t="s">
        <v>18</v>
      </c>
      <c r="O1411" s="177"/>
      <c r="P1411" s="182"/>
      <c r="Q1411" s="175" t="s">
        <v>18</v>
      </c>
      <c r="R1411" s="177"/>
      <c r="S1411" s="173"/>
      <c r="T1411" s="180" t="s">
        <v>18</v>
      </c>
      <c r="U1411" s="177"/>
      <c r="V1411" s="173"/>
      <c r="W1411" s="175" t="s">
        <v>18</v>
      </c>
      <c r="X1411" s="177"/>
      <c r="Y1411" s="173"/>
      <c r="Z1411" s="175" t="s">
        <v>18</v>
      </c>
      <c r="AA1411" s="177"/>
      <c r="AB1411" s="173"/>
      <c r="AC1411" s="175" t="s">
        <v>18</v>
      </c>
      <c r="AD1411" s="177"/>
      <c r="AE1411" s="173"/>
      <c r="AF1411" s="175" t="s">
        <v>18</v>
      </c>
      <c r="AG1411" s="177"/>
    </row>
    <row r="1412" spans="1:33" ht="24" customHeight="1" thickBot="1">
      <c r="A1412" s="183"/>
      <c r="B1412" s="176"/>
      <c r="C1412" s="178"/>
      <c r="D1412" s="174"/>
      <c r="E1412" s="181"/>
      <c r="F1412" s="178"/>
      <c r="G1412" s="174"/>
      <c r="H1412" s="176"/>
      <c r="I1412" s="178"/>
      <c r="J1412" s="174"/>
      <c r="K1412" s="176"/>
      <c r="L1412" s="178"/>
      <c r="M1412" s="174"/>
      <c r="N1412" s="176"/>
      <c r="O1412" s="178"/>
      <c r="P1412" s="183"/>
      <c r="Q1412" s="176"/>
      <c r="R1412" s="178"/>
      <c r="S1412" s="174"/>
      <c r="T1412" s="181"/>
      <c r="U1412" s="178"/>
      <c r="V1412" s="174"/>
      <c r="W1412" s="176"/>
      <c r="X1412" s="178"/>
      <c r="Y1412" s="174"/>
      <c r="Z1412" s="176"/>
      <c r="AA1412" s="178"/>
      <c r="AB1412" s="174"/>
      <c r="AC1412" s="176"/>
      <c r="AD1412" s="178"/>
      <c r="AE1412" s="174"/>
      <c r="AF1412" s="176"/>
      <c r="AG1412" s="178"/>
    </row>
    <row r="1413" ht="24" customHeight="1"/>
    <row r="1414" spans="11:18" ht="24" customHeight="1">
      <c r="K1414" s="179" t="s">
        <v>147</v>
      </c>
      <c r="L1414" s="179"/>
      <c r="M1414" s="179"/>
      <c r="N1414" s="179"/>
      <c r="O1414" s="179"/>
      <c r="P1414" s="179"/>
      <c r="Q1414" s="179"/>
      <c r="R1414" s="179"/>
    </row>
    <row r="1415" spans="1:33" ht="24" customHeight="1">
      <c r="A1415" s="98"/>
      <c r="B1415" s="98"/>
      <c r="C1415" s="98"/>
      <c r="D1415" s="98"/>
      <c r="E1415" s="98"/>
      <c r="F1415" s="98"/>
      <c r="G1415" s="98"/>
      <c r="H1415" s="98"/>
      <c r="I1415" s="98"/>
      <c r="J1415" s="105" t="s">
        <v>143</v>
      </c>
      <c r="K1415" s="179"/>
      <c r="L1415" s="179"/>
      <c r="M1415" s="179"/>
      <c r="N1415" s="179"/>
      <c r="O1415" s="179"/>
      <c r="P1415" s="179"/>
      <c r="Q1415" s="179"/>
      <c r="R1415" s="179"/>
      <c r="S1415" s="98"/>
      <c r="T1415" s="98"/>
      <c r="U1415" s="98"/>
      <c r="V1415" s="98"/>
      <c r="W1415" s="98"/>
      <c r="X1415" s="98"/>
      <c r="Y1415" s="98"/>
      <c r="Z1415" s="98"/>
      <c r="AA1415" s="98"/>
      <c r="AB1415" s="98"/>
      <c r="AC1415" s="98"/>
      <c r="AD1415" s="98"/>
      <c r="AE1415" s="98"/>
      <c r="AF1415" s="98"/>
      <c r="AG1415" s="98"/>
    </row>
    <row r="1416" ht="24" customHeight="1">
      <c r="A1416" s="98"/>
    </row>
    <row r="1417" ht="24" customHeight="1">
      <c r="AG1417" s="104">
        <f>AG1405+1</f>
        <v>119</v>
      </c>
    </row>
    <row r="1418" spans="1:33" ht="24" customHeight="1" thickBot="1">
      <c r="A1418" s="100" t="s">
        <v>141</v>
      </c>
      <c r="B1418" s="100"/>
      <c r="C1418" s="100"/>
      <c r="D1418" s="100"/>
      <c r="E1418" s="100"/>
      <c r="F1418" s="101" t="s">
        <v>142</v>
      </c>
      <c r="G1418" s="100"/>
      <c r="H1418" s="100"/>
      <c r="I1418" s="100"/>
      <c r="J1418" s="100"/>
      <c r="K1418" s="100"/>
      <c r="L1418" s="100"/>
      <c r="M1418" s="100"/>
      <c r="N1418" s="100" t="s">
        <v>16</v>
      </c>
      <c r="O1418" s="100"/>
      <c r="P1418" s="100"/>
      <c r="Q1418" s="100"/>
      <c r="R1418" s="100"/>
      <c r="S1418" s="100"/>
      <c r="T1418" s="100"/>
      <c r="U1418" s="100"/>
      <c r="V1418" s="100"/>
      <c r="W1418" s="100"/>
      <c r="X1418" s="100"/>
      <c r="Y1418" s="100"/>
      <c r="Z1418" s="100"/>
      <c r="AA1418" s="100"/>
      <c r="AB1418" s="100"/>
      <c r="AC1418" s="100"/>
      <c r="AD1418" s="100"/>
      <c r="AE1418" s="100" t="s">
        <v>16</v>
      </c>
      <c r="AF1418" s="100"/>
      <c r="AG1418" s="100"/>
    </row>
    <row r="1419" spans="5:33" ht="24" customHeight="1">
      <c r="E1419" s="186">
        <f>Pelit!A143</f>
      </c>
      <c r="F1419" s="186"/>
      <c r="G1419" s="186"/>
      <c r="H1419" s="186"/>
      <c r="I1419" s="186"/>
      <c r="J1419" s="186"/>
      <c r="K1419" s="186"/>
      <c r="L1419" s="186"/>
      <c r="N1419" s="187"/>
      <c r="O1419" s="188"/>
      <c r="P1419" s="188"/>
      <c r="Q1419" s="189"/>
      <c r="V1419" s="186">
        <f>Pelit!F143</f>
      </c>
      <c r="W1419" s="186"/>
      <c r="X1419" s="186"/>
      <c r="Y1419" s="186"/>
      <c r="Z1419" s="186"/>
      <c r="AA1419" s="186"/>
      <c r="AB1419" s="186"/>
      <c r="AC1419" s="186"/>
      <c r="AE1419" s="187"/>
      <c r="AF1419" s="188"/>
      <c r="AG1419" s="189"/>
    </row>
    <row r="1420" spans="1:33" ht="24" customHeight="1" thickBot="1">
      <c r="A1420" s="185" t="s">
        <v>145</v>
      </c>
      <c r="B1420" s="185"/>
      <c r="C1420" s="185"/>
      <c r="D1420" s="185"/>
      <c r="E1420" s="186"/>
      <c r="F1420" s="186"/>
      <c r="G1420" s="186"/>
      <c r="H1420" s="186"/>
      <c r="I1420" s="186"/>
      <c r="J1420" s="186"/>
      <c r="K1420" s="186"/>
      <c r="L1420" s="186"/>
      <c r="N1420" s="190"/>
      <c r="O1420" s="191"/>
      <c r="P1420" s="191"/>
      <c r="Q1420" s="192"/>
      <c r="R1420" s="185" t="s">
        <v>146</v>
      </c>
      <c r="S1420" s="185"/>
      <c r="T1420" s="185"/>
      <c r="U1420" s="185"/>
      <c r="V1420" s="186"/>
      <c r="W1420" s="186"/>
      <c r="X1420" s="186"/>
      <c r="Y1420" s="186"/>
      <c r="Z1420" s="186"/>
      <c r="AA1420" s="186"/>
      <c r="AB1420" s="186"/>
      <c r="AC1420" s="186"/>
      <c r="AD1420" s="98"/>
      <c r="AE1420" s="190"/>
      <c r="AF1420" s="191"/>
      <c r="AG1420" s="192"/>
    </row>
    <row r="1421" ht="24" customHeight="1" thickBot="1"/>
    <row r="1422" spans="1:33" ht="24" customHeight="1" thickBot="1">
      <c r="A1422" s="184" t="s">
        <v>117</v>
      </c>
      <c r="B1422" s="184"/>
      <c r="C1422" s="184"/>
      <c r="D1422" s="184" t="s">
        <v>118</v>
      </c>
      <c r="E1422" s="184"/>
      <c r="F1422" s="184"/>
      <c r="G1422" s="184" t="s">
        <v>119</v>
      </c>
      <c r="H1422" s="184"/>
      <c r="I1422" s="184"/>
      <c r="J1422" s="184" t="s">
        <v>120</v>
      </c>
      <c r="K1422" s="184"/>
      <c r="L1422" s="184"/>
      <c r="M1422" s="184" t="s">
        <v>121</v>
      </c>
      <c r="N1422" s="184"/>
      <c r="O1422" s="184"/>
      <c r="P1422" s="184" t="s">
        <v>122</v>
      </c>
      <c r="Q1422" s="184"/>
      <c r="R1422" s="184"/>
      <c r="S1422" s="184" t="s">
        <v>123</v>
      </c>
      <c r="T1422" s="184"/>
      <c r="U1422" s="184"/>
      <c r="V1422" s="184" t="s">
        <v>124</v>
      </c>
      <c r="W1422" s="184"/>
      <c r="X1422" s="184"/>
      <c r="Y1422" s="184" t="s">
        <v>125</v>
      </c>
      <c r="Z1422" s="184"/>
      <c r="AA1422" s="184"/>
      <c r="AB1422" s="184" t="s">
        <v>126</v>
      </c>
      <c r="AC1422" s="184"/>
      <c r="AD1422" s="184"/>
      <c r="AE1422" s="184" t="s">
        <v>127</v>
      </c>
      <c r="AF1422" s="184"/>
      <c r="AG1422" s="184"/>
    </row>
    <row r="1423" spans="1:33" ht="24" customHeight="1">
      <c r="A1423" s="182"/>
      <c r="B1423" s="175" t="s">
        <v>18</v>
      </c>
      <c r="C1423" s="177"/>
      <c r="D1423" s="173"/>
      <c r="E1423" s="180" t="s">
        <v>18</v>
      </c>
      <c r="F1423" s="177"/>
      <c r="G1423" s="173"/>
      <c r="H1423" s="175" t="s">
        <v>18</v>
      </c>
      <c r="I1423" s="177"/>
      <c r="J1423" s="173"/>
      <c r="K1423" s="175" t="s">
        <v>18</v>
      </c>
      <c r="L1423" s="177"/>
      <c r="M1423" s="173"/>
      <c r="N1423" s="175" t="s">
        <v>18</v>
      </c>
      <c r="O1423" s="177"/>
      <c r="P1423" s="182"/>
      <c r="Q1423" s="175" t="s">
        <v>18</v>
      </c>
      <c r="R1423" s="177"/>
      <c r="S1423" s="173"/>
      <c r="T1423" s="180" t="s">
        <v>18</v>
      </c>
      <c r="U1423" s="177"/>
      <c r="V1423" s="173"/>
      <c r="W1423" s="175" t="s">
        <v>18</v>
      </c>
      <c r="X1423" s="177"/>
      <c r="Y1423" s="173"/>
      <c r="Z1423" s="175" t="s">
        <v>18</v>
      </c>
      <c r="AA1423" s="177"/>
      <c r="AB1423" s="173"/>
      <c r="AC1423" s="175" t="s">
        <v>18</v>
      </c>
      <c r="AD1423" s="177"/>
      <c r="AE1423" s="173"/>
      <c r="AF1423" s="175" t="s">
        <v>18</v>
      </c>
      <c r="AG1423" s="177"/>
    </row>
    <row r="1424" spans="1:33" ht="24" customHeight="1" thickBot="1">
      <c r="A1424" s="183"/>
      <c r="B1424" s="176"/>
      <c r="C1424" s="178"/>
      <c r="D1424" s="174"/>
      <c r="E1424" s="181"/>
      <c r="F1424" s="178"/>
      <c r="G1424" s="174"/>
      <c r="H1424" s="176"/>
      <c r="I1424" s="178"/>
      <c r="J1424" s="174"/>
      <c r="K1424" s="176"/>
      <c r="L1424" s="178"/>
      <c r="M1424" s="174"/>
      <c r="N1424" s="176"/>
      <c r="O1424" s="178"/>
      <c r="P1424" s="183"/>
      <c r="Q1424" s="176"/>
      <c r="R1424" s="178"/>
      <c r="S1424" s="174"/>
      <c r="T1424" s="181"/>
      <c r="U1424" s="178"/>
      <c r="V1424" s="174"/>
      <c r="W1424" s="176"/>
      <c r="X1424" s="178"/>
      <c r="Y1424" s="174"/>
      <c r="Z1424" s="176"/>
      <c r="AA1424" s="178"/>
      <c r="AB1424" s="174"/>
      <c r="AC1424" s="176"/>
      <c r="AD1424" s="178"/>
      <c r="AE1424" s="174"/>
      <c r="AF1424" s="176"/>
      <c r="AG1424" s="178"/>
    </row>
    <row r="1425" spans="1:33" ht="24" customHeight="1">
      <c r="A1425" s="102"/>
      <c r="B1425" s="102"/>
      <c r="C1425" s="102"/>
      <c r="D1425" s="102"/>
      <c r="E1425" s="102"/>
      <c r="F1425" s="102"/>
      <c r="G1425" s="102"/>
      <c r="H1425" s="102"/>
      <c r="I1425" s="102"/>
      <c r="J1425" s="102"/>
      <c r="K1425" s="102"/>
      <c r="L1425" s="102"/>
      <c r="M1425" s="102"/>
      <c r="N1425" s="102"/>
      <c r="O1425" s="102"/>
      <c r="P1425" s="102"/>
      <c r="Q1425" s="102"/>
      <c r="R1425" s="102"/>
      <c r="S1425" s="102"/>
      <c r="T1425" s="102"/>
      <c r="U1425" s="102"/>
      <c r="V1425" s="102"/>
      <c r="W1425" s="102"/>
      <c r="X1425" s="102"/>
      <c r="Y1425" s="102"/>
      <c r="Z1425" s="102"/>
      <c r="AA1425" s="102"/>
      <c r="AB1425" s="102"/>
      <c r="AC1425" s="102"/>
      <c r="AD1425" s="102"/>
      <c r="AE1425" s="102"/>
      <c r="AF1425" s="102"/>
      <c r="AG1425" s="102"/>
    </row>
    <row r="1426" spans="1:33" ht="24" customHeight="1">
      <c r="A1426" s="102"/>
      <c r="B1426" s="102"/>
      <c r="C1426" s="102"/>
      <c r="D1426" s="102"/>
      <c r="E1426" s="102"/>
      <c r="F1426" s="102"/>
      <c r="G1426" s="102"/>
      <c r="H1426" s="102"/>
      <c r="I1426" s="102"/>
      <c r="J1426" s="102"/>
      <c r="K1426" s="179" t="s">
        <v>147</v>
      </c>
      <c r="L1426" s="179"/>
      <c r="M1426" s="179"/>
      <c r="N1426" s="179"/>
      <c r="O1426" s="179"/>
      <c r="P1426" s="179"/>
      <c r="Q1426" s="179"/>
      <c r="R1426" s="179"/>
      <c r="S1426" s="102"/>
      <c r="T1426" s="102"/>
      <c r="U1426" s="102"/>
      <c r="V1426" s="102"/>
      <c r="W1426" s="102"/>
      <c r="X1426" s="102"/>
      <c r="Y1426" s="102"/>
      <c r="Z1426" s="102"/>
      <c r="AA1426" s="102"/>
      <c r="AB1426" s="102"/>
      <c r="AC1426" s="102"/>
      <c r="AD1426" s="102"/>
      <c r="AE1426" s="102"/>
      <c r="AF1426" s="102"/>
      <c r="AG1426" s="102"/>
    </row>
    <row r="1427" spans="1:33" ht="24" customHeight="1">
      <c r="A1427" s="98"/>
      <c r="B1427" s="102"/>
      <c r="C1427" s="102"/>
      <c r="D1427" s="102"/>
      <c r="E1427" s="102"/>
      <c r="F1427" s="102"/>
      <c r="G1427" s="102"/>
      <c r="H1427" s="102"/>
      <c r="I1427" s="102"/>
      <c r="J1427" s="105" t="s">
        <v>143</v>
      </c>
      <c r="K1427" s="179"/>
      <c r="L1427" s="179"/>
      <c r="M1427" s="179"/>
      <c r="N1427" s="179"/>
      <c r="O1427" s="179"/>
      <c r="P1427" s="179"/>
      <c r="Q1427" s="179"/>
      <c r="R1427" s="179"/>
      <c r="S1427" s="102"/>
      <c r="T1427" s="102"/>
      <c r="U1427" s="102"/>
      <c r="V1427" s="102"/>
      <c r="W1427" s="102"/>
      <c r="X1427" s="102"/>
      <c r="Y1427" s="102"/>
      <c r="Z1427" s="102"/>
      <c r="AA1427" s="102"/>
      <c r="AB1427" s="102"/>
      <c r="AC1427" s="102"/>
      <c r="AD1427" s="102"/>
      <c r="AE1427" s="102"/>
      <c r="AF1427" s="102"/>
      <c r="AG1427" s="102"/>
    </row>
    <row r="1428" spans="1:33" ht="24" customHeight="1">
      <c r="A1428" s="103"/>
      <c r="B1428" s="103"/>
      <c r="C1428" s="103"/>
      <c r="D1428" s="103"/>
      <c r="E1428" s="103"/>
      <c r="F1428" s="103"/>
      <c r="G1428" s="103"/>
      <c r="H1428" s="103"/>
      <c r="I1428" s="103"/>
      <c r="J1428" s="103"/>
      <c r="K1428" s="103"/>
      <c r="L1428" s="103"/>
      <c r="M1428" s="103"/>
      <c r="N1428" s="103"/>
      <c r="O1428" s="103"/>
      <c r="P1428" s="103"/>
      <c r="Q1428" s="103"/>
      <c r="R1428" s="103"/>
      <c r="S1428" s="103"/>
      <c r="T1428" s="103"/>
      <c r="U1428" s="103"/>
      <c r="V1428" s="103"/>
      <c r="W1428" s="103"/>
      <c r="X1428" s="103"/>
      <c r="Y1428" s="103"/>
      <c r="Z1428" s="103"/>
      <c r="AA1428" s="103"/>
      <c r="AB1428" s="103"/>
      <c r="AC1428" s="103"/>
      <c r="AD1428" s="103"/>
      <c r="AE1428" s="103"/>
      <c r="AF1428" s="103"/>
      <c r="AG1428" s="103"/>
    </row>
    <row r="1429" spans="1:33" ht="24" customHeight="1">
      <c r="A1429" s="102"/>
      <c r="B1429" s="102"/>
      <c r="C1429" s="102"/>
      <c r="D1429" s="102"/>
      <c r="E1429" s="102"/>
      <c r="F1429" s="102"/>
      <c r="G1429" s="102"/>
      <c r="H1429" s="102"/>
      <c r="I1429" s="102"/>
      <c r="J1429" s="102"/>
      <c r="K1429" s="102"/>
      <c r="L1429" s="102"/>
      <c r="M1429" s="102"/>
      <c r="N1429" s="102"/>
      <c r="O1429" s="102"/>
      <c r="P1429" s="102"/>
      <c r="Q1429" s="102"/>
      <c r="R1429" s="102"/>
      <c r="S1429" s="102"/>
      <c r="T1429" s="102"/>
      <c r="U1429" s="102"/>
      <c r="V1429" s="102"/>
      <c r="W1429" s="102"/>
      <c r="X1429" s="102"/>
      <c r="Y1429" s="102"/>
      <c r="Z1429" s="102"/>
      <c r="AA1429" s="102"/>
      <c r="AB1429" s="102"/>
      <c r="AC1429" s="102"/>
      <c r="AD1429" s="102"/>
      <c r="AE1429" s="102"/>
      <c r="AF1429" s="102"/>
      <c r="AG1429" s="104">
        <f>AG1417+1</f>
        <v>120</v>
      </c>
    </row>
    <row r="1430" spans="1:33" ht="24" customHeight="1" thickBot="1">
      <c r="A1430" s="100" t="s">
        <v>141</v>
      </c>
      <c r="B1430" s="100"/>
      <c r="C1430" s="100"/>
      <c r="D1430" s="100"/>
      <c r="E1430" s="100"/>
      <c r="F1430" s="101" t="s">
        <v>142</v>
      </c>
      <c r="G1430" s="100"/>
      <c r="H1430" s="100"/>
      <c r="I1430" s="100"/>
      <c r="J1430" s="100"/>
      <c r="K1430" s="100"/>
      <c r="L1430" s="100"/>
      <c r="M1430" s="100"/>
      <c r="N1430" s="100" t="s">
        <v>16</v>
      </c>
      <c r="O1430" s="100"/>
      <c r="P1430" s="100"/>
      <c r="Q1430" s="100"/>
      <c r="R1430" s="100"/>
      <c r="S1430" s="100"/>
      <c r="T1430" s="100"/>
      <c r="U1430" s="100"/>
      <c r="V1430" s="100"/>
      <c r="W1430" s="100"/>
      <c r="X1430" s="100"/>
      <c r="Y1430" s="100"/>
      <c r="Z1430" s="100"/>
      <c r="AA1430" s="100"/>
      <c r="AB1430" s="100"/>
      <c r="AC1430" s="100"/>
      <c r="AD1430" s="100"/>
      <c r="AE1430" s="100" t="s">
        <v>16</v>
      </c>
      <c r="AF1430" s="100"/>
      <c r="AG1430" s="100"/>
    </row>
    <row r="1431" spans="5:33" ht="24" customHeight="1">
      <c r="E1431" s="186" t="s">
        <v>157</v>
      </c>
      <c r="F1431" s="186"/>
      <c r="G1431" s="186"/>
      <c r="H1431" s="186"/>
      <c r="I1431" s="186"/>
      <c r="J1431" s="186"/>
      <c r="K1431" s="186"/>
      <c r="L1431" s="186"/>
      <c r="N1431" s="187"/>
      <c r="O1431" s="188"/>
      <c r="P1431" s="188"/>
      <c r="Q1431" s="189"/>
      <c r="V1431" s="186" t="s">
        <v>157</v>
      </c>
      <c r="W1431" s="186"/>
      <c r="X1431" s="186"/>
      <c r="Y1431" s="186"/>
      <c r="Z1431" s="186"/>
      <c r="AA1431" s="186"/>
      <c r="AB1431" s="186"/>
      <c r="AC1431" s="186"/>
      <c r="AE1431" s="187"/>
      <c r="AF1431" s="188"/>
      <c r="AG1431" s="189"/>
    </row>
    <row r="1432" spans="1:33" ht="24" customHeight="1" thickBot="1">
      <c r="A1432" s="185" t="s">
        <v>145</v>
      </c>
      <c r="B1432" s="185"/>
      <c r="C1432" s="185"/>
      <c r="D1432" s="185"/>
      <c r="E1432" s="186"/>
      <c r="F1432" s="186"/>
      <c r="G1432" s="186"/>
      <c r="H1432" s="186"/>
      <c r="I1432" s="186"/>
      <c r="J1432" s="186"/>
      <c r="K1432" s="186"/>
      <c r="L1432" s="186"/>
      <c r="N1432" s="190"/>
      <c r="O1432" s="191"/>
      <c r="P1432" s="191"/>
      <c r="Q1432" s="192"/>
      <c r="R1432" s="185" t="s">
        <v>146</v>
      </c>
      <c r="S1432" s="185"/>
      <c r="T1432" s="185"/>
      <c r="U1432" s="185"/>
      <c r="V1432" s="186"/>
      <c r="W1432" s="186"/>
      <c r="X1432" s="186"/>
      <c r="Y1432" s="186"/>
      <c r="Z1432" s="186"/>
      <c r="AA1432" s="186"/>
      <c r="AB1432" s="186"/>
      <c r="AC1432" s="186"/>
      <c r="AD1432" s="98"/>
      <c r="AE1432" s="190"/>
      <c r="AF1432" s="191"/>
      <c r="AG1432" s="192"/>
    </row>
    <row r="1433" ht="24" customHeight="1" thickBot="1"/>
    <row r="1434" spans="1:33" ht="24" customHeight="1" thickBot="1">
      <c r="A1434" s="184" t="s">
        <v>117</v>
      </c>
      <c r="B1434" s="184"/>
      <c r="C1434" s="184"/>
      <c r="D1434" s="184" t="s">
        <v>118</v>
      </c>
      <c r="E1434" s="184"/>
      <c r="F1434" s="184"/>
      <c r="G1434" s="184" t="s">
        <v>119</v>
      </c>
      <c r="H1434" s="184"/>
      <c r="I1434" s="184"/>
      <c r="J1434" s="184" t="s">
        <v>120</v>
      </c>
      <c r="K1434" s="184"/>
      <c r="L1434" s="184"/>
      <c r="M1434" s="184" t="s">
        <v>121</v>
      </c>
      <c r="N1434" s="184"/>
      <c r="O1434" s="184"/>
      <c r="P1434" s="184" t="s">
        <v>122</v>
      </c>
      <c r="Q1434" s="184"/>
      <c r="R1434" s="184"/>
      <c r="S1434" s="184" t="s">
        <v>123</v>
      </c>
      <c r="T1434" s="184"/>
      <c r="U1434" s="184"/>
      <c r="V1434" s="184" t="s">
        <v>124</v>
      </c>
      <c r="W1434" s="184"/>
      <c r="X1434" s="184"/>
      <c r="Y1434" s="184" t="s">
        <v>125</v>
      </c>
      <c r="Z1434" s="184"/>
      <c r="AA1434" s="184"/>
      <c r="AB1434" s="184" t="s">
        <v>126</v>
      </c>
      <c r="AC1434" s="184"/>
      <c r="AD1434" s="184"/>
      <c r="AE1434" s="184" t="s">
        <v>127</v>
      </c>
      <c r="AF1434" s="184"/>
      <c r="AG1434" s="184"/>
    </row>
    <row r="1435" spans="1:33" ht="24" customHeight="1">
      <c r="A1435" s="182"/>
      <c r="B1435" s="175" t="s">
        <v>18</v>
      </c>
      <c r="C1435" s="177"/>
      <c r="D1435" s="173"/>
      <c r="E1435" s="180" t="s">
        <v>18</v>
      </c>
      <c r="F1435" s="177"/>
      <c r="G1435" s="173"/>
      <c r="H1435" s="175" t="s">
        <v>18</v>
      </c>
      <c r="I1435" s="177"/>
      <c r="J1435" s="173"/>
      <c r="K1435" s="175" t="s">
        <v>18</v>
      </c>
      <c r="L1435" s="177"/>
      <c r="M1435" s="173"/>
      <c r="N1435" s="175" t="s">
        <v>18</v>
      </c>
      <c r="O1435" s="177"/>
      <c r="P1435" s="182"/>
      <c r="Q1435" s="175" t="s">
        <v>18</v>
      </c>
      <c r="R1435" s="177"/>
      <c r="S1435" s="173"/>
      <c r="T1435" s="180" t="s">
        <v>18</v>
      </c>
      <c r="U1435" s="177"/>
      <c r="V1435" s="173"/>
      <c r="W1435" s="175" t="s">
        <v>18</v>
      </c>
      <c r="X1435" s="177"/>
      <c r="Y1435" s="173"/>
      <c r="Z1435" s="175" t="s">
        <v>18</v>
      </c>
      <c r="AA1435" s="177"/>
      <c r="AB1435" s="173"/>
      <c r="AC1435" s="175" t="s">
        <v>18</v>
      </c>
      <c r="AD1435" s="177"/>
      <c r="AE1435" s="173"/>
      <c r="AF1435" s="175" t="s">
        <v>18</v>
      </c>
      <c r="AG1435" s="177"/>
    </row>
    <row r="1436" spans="1:33" ht="24" customHeight="1" thickBot="1">
      <c r="A1436" s="183"/>
      <c r="B1436" s="176"/>
      <c r="C1436" s="178"/>
      <c r="D1436" s="174"/>
      <c r="E1436" s="181"/>
      <c r="F1436" s="178"/>
      <c r="G1436" s="174"/>
      <c r="H1436" s="176"/>
      <c r="I1436" s="178"/>
      <c r="J1436" s="174"/>
      <c r="K1436" s="176"/>
      <c r="L1436" s="178"/>
      <c r="M1436" s="174"/>
      <c r="N1436" s="176"/>
      <c r="O1436" s="178"/>
      <c r="P1436" s="183"/>
      <c r="Q1436" s="176"/>
      <c r="R1436" s="178"/>
      <c r="S1436" s="174"/>
      <c r="T1436" s="181"/>
      <c r="U1436" s="178"/>
      <c r="V1436" s="174"/>
      <c r="W1436" s="176"/>
      <c r="X1436" s="178"/>
      <c r="Y1436" s="174"/>
      <c r="Z1436" s="176"/>
      <c r="AA1436" s="178"/>
      <c r="AB1436" s="174"/>
      <c r="AC1436" s="176"/>
      <c r="AD1436" s="178"/>
      <c r="AE1436" s="174"/>
      <c r="AF1436" s="176"/>
      <c r="AG1436" s="178"/>
    </row>
    <row r="1437" ht="24" customHeight="1"/>
    <row r="1438" spans="11:18" ht="24" customHeight="1">
      <c r="K1438" s="179" t="s">
        <v>147</v>
      </c>
      <c r="L1438" s="179"/>
      <c r="M1438" s="179"/>
      <c r="N1438" s="179"/>
      <c r="O1438" s="179"/>
      <c r="P1438" s="179"/>
      <c r="Q1438" s="179"/>
      <c r="R1438" s="179"/>
    </row>
    <row r="1439" spans="1:33" ht="24" customHeight="1">
      <c r="A1439" s="98"/>
      <c r="B1439" s="98"/>
      <c r="C1439" s="98"/>
      <c r="D1439" s="98"/>
      <c r="E1439" s="98"/>
      <c r="F1439" s="98"/>
      <c r="G1439" s="98"/>
      <c r="H1439" s="98"/>
      <c r="I1439" s="98"/>
      <c r="J1439" s="105" t="s">
        <v>143</v>
      </c>
      <c r="K1439" s="179"/>
      <c r="L1439" s="179"/>
      <c r="M1439" s="179"/>
      <c r="N1439" s="179"/>
      <c r="O1439" s="179"/>
      <c r="P1439" s="179"/>
      <c r="Q1439" s="179"/>
      <c r="R1439" s="179"/>
      <c r="S1439" s="98"/>
      <c r="T1439" s="98"/>
      <c r="U1439" s="98"/>
      <c r="V1439" s="98"/>
      <c r="W1439" s="98"/>
      <c r="X1439" s="98"/>
      <c r="Y1439" s="98"/>
      <c r="Z1439" s="98"/>
      <c r="AA1439" s="98"/>
      <c r="AB1439" s="98"/>
      <c r="AC1439" s="98"/>
      <c r="AD1439" s="98"/>
      <c r="AE1439" s="98"/>
      <c r="AF1439" s="98"/>
      <c r="AG1439" s="98"/>
    </row>
    <row r="1440" ht="24" customHeight="1">
      <c r="A1440" s="98"/>
    </row>
    <row r="1441" spans="1:33" ht="24" customHeight="1">
      <c r="A1441" s="11"/>
      <c r="AG1441" s="104">
        <f>AG1429+1</f>
        <v>121</v>
      </c>
    </row>
    <row r="1442" spans="1:33" ht="24" customHeight="1" thickBot="1">
      <c r="A1442" s="100" t="s">
        <v>141</v>
      </c>
      <c r="B1442" s="100"/>
      <c r="C1442" s="100"/>
      <c r="D1442" s="100"/>
      <c r="E1442" s="100"/>
      <c r="F1442" s="101" t="s">
        <v>142</v>
      </c>
      <c r="G1442" s="100"/>
      <c r="H1442" s="100"/>
      <c r="I1442" s="100"/>
      <c r="J1442" s="100"/>
      <c r="K1442" s="100"/>
      <c r="L1442" s="100"/>
      <c r="M1442" s="100"/>
      <c r="N1442" s="100" t="s">
        <v>16</v>
      </c>
      <c r="O1442" s="100"/>
      <c r="P1442" s="100"/>
      <c r="Q1442" s="100"/>
      <c r="R1442" s="100"/>
      <c r="S1442" s="100"/>
      <c r="T1442" s="100"/>
      <c r="U1442" s="100"/>
      <c r="V1442" s="100"/>
      <c r="W1442" s="100"/>
      <c r="X1442" s="100"/>
      <c r="Y1442" s="100"/>
      <c r="Z1442" s="100"/>
      <c r="AA1442" s="100"/>
      <c r="AB1442" s="100"/>
      <c r="AC1442" s="100"/>
      <c r="AD1442" s="100"/>
      <c r="AE1442" s="100" t="s">
        <v>16</v>
      </c>
      <c r="AF1442" s="100"/>
      <c r="AG1442" s="100"/>
    </row>
    <row r="1443" spans="5:33" ht="24" customHeight="1">
      <c r="E1443" s="186" t="s">
        <v>157</v>
      </c>
      <c r="F1443" s="186"/>
      <c r="G1443" s="186"/>
      <c r="H1443" s="186"/>
      <c r="I1443" s="186"/>
      <c r="J1443" s="186"/>
      <c r="K1443" s="186"/>
      <c r="L1443" s="186"/>
      <c r="N1443" s="187"/>
      <c r="O1443" s="188"/>
      <c r="P1443" s="188"/>
      <c r="Q1443" s="189"/>
      <c r="V1443" s="186" t="s">
        <v>157</v>
      </c>
      <c r="W1443" s="186"/>
      <c r="X1443" s="186"/>
      <c r="Y1443" s="186"/>
      <c r="Z1443" s="186"/>
      <c r="AA1443" s="186"/>
      <c r="AB1443" s="186"/>
      <c r="AC1443" s="186"/>
      <c r="AE1443" s="187"/>
      <c r="AF1443" s="188"/>
      <c r="AG1443" s="189"/>
    </row>
    <row r="1444" spans="1:33" ht="24" customHeight="1" thickBot="1">
      <c r="A1444" s="185" t="s">
        <v>145</v>
      </c>
      <c r="B1444" s="185"/>
      <c r="C1444" s="185"/>
      <c r="D1444" s="185"/>
      <c r="E1444" s="186"/>
      <c r="F1444" s="186"/>
      <c r="G1444" s="186"/>
      <c r="H1444" s="186"/>
      <c r="I1444" s="186"/>
      <c r="J1444" s="186"/>
      <c r="K1444" s="186"/>
      <c r="L1444" s="186"/>
      <c r="N1444" s="190"/>
      <c r="O1444" s="191"/>
      <c r="P1444" s="191"/>
      <c r="Q1444" s="192"/>
      <c r="R1444" s="185" t="s">
        <v>146</v>
      </c>
      <c r="S1444" s="185"/>
      <c r="T1444" s="185"/>
      <c r="U1444" s="185"/>
      <c r="V1444" s="186"/>
      <c r="W1444" s="186"/>
      <c r="X1444" s="186"/>
      <c r="Y1444" s="186"/>
      <c r="Z1444" s="186"/>
      <c r="AA1444" s="186"/>
      <c r="AB1444" s="186"/>
      <c r="AC1444" s="186"/>
      <c r="AD1444" s="98"/>
      <c r="AE1444" s="190"/>
      <c r="AF1444" s="191"/>
      <c r="AG1444" s="192"/>
    </row>
    <row r="1445" ht="24" customHeight="1" thickBot="1"/>
    <row r="1446" spans="1:33" ht="24" customHeight="1" thickBot="1">
      <c r="A1446" s="184" t="s">
        <v>117</v>
      </c>
      <c r="B1446" s="184"/>
      <c r="C1446" s="184"/>
      <c r="D1446" s="184" t="s">
        <v>118</v>
      </c>
      <c r="E1446" s="184"/>
      <c r="F1446" s="184"/>
      <c r="G1446" s="184" t="s">
        <v>119</v>
      </c>
      <c r="H1446" s="184"/>
      <c r="I1446" s="184"/>
      <c r="J1446" s="184" t="s">
        <v>120</v>
      </c>
      <c r="K1446" s="184"/>
      <c r="L1446" s="184"/>
      <c r="M1446" s="184" t="s">
        <v>121</v>
      </c>
      <c r="N1446" s="184"/>
      <c r="O1446" s="184"/>
      <c r="P1446" s="184" t="s">
        <v>122</v>
      </c>
      <c r="Q1446" s="184"/>
      <c r="R1446" s="184"/>
      <c r="S1446" s="184" t="s">
        <v>123</v>
      </c>
      <c r="T1446" s="184"/>
      <c r="U1446" s="184"/>
      <c r="V1446" s="184" t="s">
        <v>124</v>
      </c>
      <c r="W1446" s="184"/>
      <c r="X1446" s="184"/>
      <c r="Y1446" s="184" t="s">
        <v>125</v>
      </c>
      <c r="Z1446" s="184"/>
      <c r="AA1446" s="184"/>
      <c r="AB1446" s="184" t="s">
        <v>126</v>
      </c>
      <c r="AC1446" s="184"/>
      <c r="AD1446" s="184"/>
      <c r="AE1446" s="184" t="s">
        <v>127</v>
      </c>
      <c r="AF1446" s="184"/>
      <c r="AG1446" s="184"/>
    </row>
    <row r="1447" spans="1:33" ht="24" customHeight="1">
      <c r="A1447" s="182"/>
      <c r="B1447" s="175" t="s">
        <v>18</v>
      </c>
      <c r="C1447" s="177"/>
      <c r="D1447" s="173"/>
      <c r="E1447" s="180" t="s">
        <v>18</v>
      </c>
      <c r="F1447" s="177"/>
      <c r="G1447" s="173"/>
      <c r="H1447" s="175" t="s">
        <v>18</v>
      </c>
      <c r="I1447" s="177"/>
      <c r="J1447" s="173"/>
      <c r="K1447" s="175" t="s">
        <v>18</v>
      </c>
      <c r="L1447" s="177"/>
      <c r="M1447" s="173"/>
      <c r="N1447" s="175" t="s">
        <v>18</v>
      </c>
      <c r="O1447" s="177"/>
      <c r="P1447" s="182"/>
      <c r="Q1447" s="175" t="s">
        <v>18</v>
      </c>
      <c r="R1447" s="177"/>
      <c r="S1447" s="173"/>
      <c r="T1447" s="180" t="s">
        <v>18</v>
      </c>
      <c r="U1447" s="177"/>
      <c r="V1447" s="173"/>
      <c r="W1447" s="175" t="s">
        <v>18</v>
      </c>
      <c r="X1447" s="177"/>
      <c r="Y1447" s="173"/>
      <c r="Z1447" s="175" t="s">
        <v>18</v>
      </c>
      <c r="AA1447" s="177"/>
      <c r="AB1447" s="173"/>
      <c r="AC1447" s="175" t="s">
        <v>18</v>
      </c>
      <c r="AD1447" s="177"/>
      <c r="AE1447" s="173"/>
      <c r="AF1447" s="175" t="s">
        <v>18</v>
      </c>
      <c r="AG1447" s="177"/>
    </row>
    <row r="1448" spans="1:33" ht="24" customHeight="1" thickBot="1">
      <c r="A1448" s="183"/>
      <c r="B1448" s="176"/>
      <c r="C1448" s="178"/>
      <c r="D1448" s="174"/>
      <c r="E1448" s="181"/>
      <c r="F1448" s="178"/>
      <c r="G1448" s="174"/>
      <c r="H1448" s="176"/>
      <c r="I1448" s="178"/>
      <c r="J1448" s="174"/>
      <c r="K1448" s="176"/>
      <c r="L1448" s="178"/>
      <c r="M1448" s="174"/>
      <c r="N1448" s="176"/>
      <c r="O1448" s="178"/>
      <c r="P1448" s="183"/>
      <c r="Q1448" s="176"/>
      <c r="R1448" s="178"/>
      <c r="S1448" s="174"/>
      <c r="T1448" s="181"/>
      <c r="U1448" s="178"/>
      <c r="V1448" s="174"/>
      <c r="W1448" s="176"/>
      <c r="X1448" s="178"/>
      <c r="Y1448" s="174"/>
      <c r="Z1448" s="176"/>
      <c r="AA1448" s="178"/>
      <c r="AB1448" s="174"/>
      <c r="AC1448" s="176"/>
      <c r="AD1448" s="178"/>
      <c r="AE1448" s="174"/>
      <c r="AF1448" s="176"/>
      <c r="AG1448" s="178"/>
    </row>
    <row r="1449" spans="1:33" ht="24" customHeight="1">
      <c r="A1449" s="102"/>
      <c r="B1449" s="102"/>
      <c r="C1449" s="102"/>
      <c r="D1449" s="102"/>
      <c r="E1449" s="102"/>
      <c r="F1449" s="102"/>
      <c r="G1449" s="102"/>
      <c r="H1449" s="102"/>
      <c r="I1449" s="102"/>
      <c r="J1449" s="102"/>
      <c r="K1449" s="102"/>
      <c r="L1449" s="102"/>
      <c r="M1449" s="102"/>
      <c r="N1449" s="102"/>
      <c r="O1449" s="102"/>
      <c r="P1449" s="102"/>
      <c r="Q1449" s="102"/>
      <c r="R1449" s="102"/>
      <c r="S1449" s="102"/>
      <c r="T1449" s="102"/>
      <c r="U1449" s="102"/>
      <c r="V1449" s="102"/>
      <c r="W1449" s="102"/>
      <c r="X1449" s="102"/>
      <c r="Y1449" s="102"/>
      <c r="Z1449" s="102"/>
      <c r="AA1449" s="102"/>
      <c r="AB1449" s="102"/>
      <c r="AC1449" s="102"/>
      <c r="AD1449" s="102"/>
      <c r="AE1449" s="102"/>
      <c r="AF1449" s="102"/>
      <c r="AG1449" s="102"/>
    </row>
    <row r="1450" spans="1:33" ht="24" customHeight="1">
      <c r="A1450" s="102"/>
      <c r="B1450" s="102"/>
      <c r="C1450" s="102"/>
      <c r="D1450" s="102"/>
      <c r="E1450" s="102"/>
      <c r="F1450" s="102"/>
      <c r="G1450" s="102"/>
      <c r="H1450" s="102"/>
      <c r="I1450" s="102"/>
      <c r="J1450" s="102"/>
      <c r="K1450" s="179" t="s">
        <v>147</v>
      </c>
      <c r="L1450" s="179"/>
      <c r="M1450" s="179"/>
      <c r="N1450" s="179"/>
      <c r="O1450" s="179"/>
      <c r="P1450" s="179"/>
      <c r="Q1450" s="179"/>
      <c r="R1450" s="179"/>
      <c r="S1450" s="102"/>
      <c r="T1450" s="102"/>
      <c r="U1450" s="102"/>
      <c r="V1450" s="102"/>
      <c r="W1450" s="102"/>
      <c r="X1450" s="102"/>
      <c r="Y1450" s="102"/>
      <c r="Z1450" s="102"/>
      <c r="AA1450" s="102"/>
      <c r="AB1450" s="102"/>
      <c r="AC1450" s="102"/>
      <c r="AD1450" s="102"/>
      <c r="AE1450" s="102"/>
      <c r="AF1450" s="102"/>
      <c r="AG1450" s="102"/>
    </row>
    <row r="1451" spans="1:33" ht="24" customHeight="1">
      <c r="A1451" s="98"/>
      <c r="B1451" s="102"/>
      <c r="C1451" s="102"/>
      <c r="D1451" s="102"/>
      <c r="E1451" s="102"/>
      <c r="F1451" s="102"/>
      <c r="G1451" s="102"/>
      <c r="H1451" s="102"/>
      <c r="I1451" s="102"/>
      <c r="J1451" s="105" t="s">
        <v>143</v>
      </c>
      <c r="K1451" s="179"/>
      <c r="L1451" s="179"/>
      <c r="M1451" s="179"/>
      <c r="N1451" s="179"/>
      <c r="O1451" s="179"/>
      <c r="P1451" s="179"/>
      <c r="Q1451" s="179"/>
      <c r="R1451" s="179"/>
      <c r="S1451" s="102"/>
      <c r="T1451" s="102"/>
      <c r="U1451" s="102"/>
      <c r="V1451" s="102"/>
      <c r="W1451" s="102"/>
      <c r="X1451" s="102"/>
      <c r="Y1451" s="102"/>
      <c r="Z1451" s="102"/>
      <c r="AA1451" s="102"/>
      <c r="AB1451" s="102"/>
      <c r="AC1451" s="102"/>
      <c r="AD1451" s="102"/>
      <c r="AE1451" s="102"/>
      <c r="AF1451" s="102"/>
      <c r="AG1451" s="102"/>
    </row>
    <row r="1452" spans="1:33" ht="24" customHeight="1">
      <c r="A1452" s="103"/>
      <c r="B1452" s="103"/>
      <c r="C1452" s="103"/>
      <c r="D1452" s="103"/>
      <c r="E1452" s="103"/>
      <c r="F1452" s="103"/>
      <c r="G1452" s="103"/>
      <c r="H1452" s="103"/>
      <c r="I1452" s="103"/>
      <c r="J1452" s="103"/>
      <c r="K1452" s="103"/>
      <c r="L1452" s="103"/>
      <c r="M1452" s="103"/>
      <c r="N1452" s="103"/>
      <c r="O1452" s="103"/>
      <c r="P1452" s="103"/>
      <c r="Q1452" s="103"/>
      <c r="R1452" s="103"/>
      <c r="S1452" s="103"/>
      <c r="T1452" s="103"/>
      <c r="U1452" s="103"/>
      <c r="V1452" s="103"/>
      <c r="W1452" s="103"/>
      <c r="X1452" s="103"/>
      <c r="Y1452" s="103"/>
      <c r="Z1452" s="103"/>
      <c r="AA1452" s="103"/>
      <c r="AB1452" s="103"/>
      <c r="AC1452" s="103"/>
      <c r="AD1452" s="103"/>
      <c r="AE1452" s="103"/>
      <c r="AF1452" s="103"/>
      <c r="AG1452" s="103"/>
    </row>
    <row r="1453" spans="1:33" ht="24" customHeight="1">
      <c r="A1453" s="102"/>
      <c r="B1453" s="102"/>
      <c r="C1453" s="102"/>
      <c r="D1453" s="102"/>
      <c r="E1453" s="102"/>
      <c r="F1453" s="102"/>
      <c r="G1453" s="102"/>
      <c r="H1453" s="102"/>
      <c r="I1453" s="102"/>
      <c r="J1453" s="102"/>
      <c r="K1453" s="102"/>
      <c r="L1453" s="102"/>
      <c r="M1453" s="102"/>
      <c r="N1453" s="102"/>
      <c r="O1453" s="102"/>
      <c r="P1453" s="102"/>
      <c r="Q1453" s="102"/>
      <c r="R1453" s="102"/>
      <c r="S1453" s="102"/>
      <c r="T1453" s="102"/>
      <c r="U1453" s="102"/>
      <c r="V1453" s="102"/>
      <c r="W1453" s="102"/>
      <c r="X1453" s="102"/>
      <c r="Y1453" s="102"/>
      <c r="Z1453" s="102"/>
      <c r="AA1453" s="102"/>
      <c r="AB1453" s="102"/>
      <c r="AC1453" s="102"/>
      <c r="AD1453" s="102"/>
      <c r="AE1453" s="102"/>
      <c r="AF1453" s="102"/>
      <c r="AG1453" s="104">
        <f>AG1441+1</f>
        <v>122</v>
      </c>
    </row>
    <row r="1454" spans="1:33" ht="24" customHeight="1" thickBot="1">
      <c r="A1454" s="100" t="s">
        <v>141</v>
      </c>
      <c r="B1454" s="100"/>
      <c r="C1454" s="100"/>
      <c r="D1454" s="100"/>
      <c r="E1454" s="100"/>
      <c r="F1454" s="101" t="s">
        <v>142</v>
      </c>
      <c r="G1454" s="100"/>
      <c r="H1454" s="100"/>
      <c r="I1454" s="100"/>
      <c r="J1454" s="100"/>
      <c r="K1454" s="100"/>
      <c r="L1454" s="100"/>
      <c r="M1454" s="100"/>
      <c r="N1454" s="100" t="s">
        <v>16</v>
      </c>
      <c r="O1454" s="100"/>
      <c r="P1454" s="100"/>
      <c r="Q1454" s="100"/>
      <c r="R1454" s="100"/>
      <c r="S1454" s="100"/>
      <c r="T1454" s="100"/>
      <c r="U1454" s="100"/>
      <c r="V1454" s="100"/>
      <c r="W1454" s="100"/>
      <c r="X1454" s="100"/>
      <c r="Y1454" s="100"/>
      <c r="Z1454" s="100"/>
      <c r="AA1454" s="100"/>
      <c r="AB1454" s="100"/>
      <c r="AC1454" s="100"/>
      <c r="AD1454" s="100"/>
      <c r="AE1454" s="100" t="s">
        <v>16</v>
      </c>
      <c r="AF1454" s="100"/>
      <c r="AG1454" s="100"/>
    </row>
    <row r="1455" spans="5:33" ht="24" customHeight="1">
      <c r="E1455" s="186" t="s">
        <v>157</v>
      </c>
      <c r="F1455" s="186"/>
      <c r="G1455" s="186"/>
      <c r="H1455" s="186"/>
      <c r="I1455" s="186"/>
      <c r="J1455" s="186"/>
      <c r="K1455" s="186"/>
      <c r="L1455" s="186"/>
      <c r="N1455" s="187"/>
      <c r="O1455" s="188"/>
      <c r="P1455" s="188"/>
      <c r="Q1455" s="189"/>
      <c r="V1455" s="186" t="s">
        <v>157</v>
      </c>
      <c r="W1455" s="186"/>
      <c r="X1455" s="186"/>
      <c r="Y1455" s="186"/>
      <c r="Z1455" s="186"/>
      <c r="AA1455" s="186"/>
      <c r="AB1455" s="186"/>
      <c r="AC1455" s="186"/>
      <c r="AE1455" s="187"/>
      <c r="AF1455" s="188"/>
      <c r="AG1455" s="189"/>
    </row>
    <row r="1456" spans="1:33" ht="24" customHeight="1" thickBot="1">
      <c r="A1456" s="185" t="s">
        <v>145</v>
      </c>
      <c r="B1456" s="185"/>
      <c r="C1456" s="185"/>
      <c r="D1456" s="185"/>
      <c r="E1456" s="186"/>
      <c r="F1456" s="186"/>
      <c r="G1456" s="186"/>
      <c r="H1456" s="186"/>
      <c r="I1456" s="186"/>
      <c r="J1456" s="186"/>
      <c r="K1456" s="186"/>
      <c r="L1456" s="186"/>
      <c r="N1456" s="190"/>
      <c r="O1456" s="191"/>
      <c r="P1456" s="191"/>
      <c r="Q1456" s="192"/>
      <c r="R1456" s="185" t="s">
        <v>146</v>
      </c>
      <c r="S1456" s="185"/>
      <c r="T1456" s="185"/>
      <c r="U1456" s="185"/>
      <c r="V1456" s="186"/>
      <c r="W1456" s="186"/>
      <c r="X1456" s="186"/>
      <c r="Y1456" s="186"/>
      <c r="Z1456" s="186"/>
      <c r="AA1456" s="186"/>
      <c r="AB1456" s="186"/>
      <c r="AC1456" s="186"/>
      <c r="AD1456" s="98"/>
      <c r="AE1456" s="190"/>
      <c r="AF1456" s="191"/>
      <c r="AG1456" s="192"/>
    </row>
    <row r="1457" ht="24" customHeight="1" thickBot="1"/>
    <row r="1458" spans="1:33" ht="24" customHeight="1" thickBot="1">
      <c r="A1458" s="184" t="s">
        <v>117</v>
      </c>
      <c r="B1458" s="184"/>
      <c r="C1458" s="184"/>
      <c r="D1458" s="184" t="s">
        <v>118</v>
      </c>
      <c r="E1458" s="184"/>
      <c r="F1458" s="184"/>
      <c r="G1458" s="184" t="s">
        <v>119</v>
      </c>
      <c r="H1458" s="184"/>
      <c r="I1458" s="184"/>
      <c r="J1458" s="184" t="s">
        <v>120</v>
      </c>
      <c r="K1458" s="184"/>
      <c r="L1458" s="184"/>
      <c r="M1458" s="184" t="s">
        <v>121</v>
      </c>
      <c r="N1458" s="184"/>
      <c r="O1458" s="184"/>
      <c r="P1458" s="184" t="s">
        <v>122</v>
      </c>
      <c r="Q1458" s="184"/>
      <c r="R1458" s="184"/>
      <c r="S1458" s="184" t="s">
        <v>123</v>
      </c>
      <c r="T1458" s="184"/>
      <c r="U1458" s="184"/>
      <c r="V1458" s="184" t="s">
        <v>124</v>
      </c>
      <c r="W1458" s="184"/>
      <c r="X1458" s="184"/>
      <c r="Y1458" s="184" t="s">
        <v>125</v>
      </c>
      <c r="Z1458" s="184"/>
      <c r="AA1458" s="184"/>
      <c r="AB1458" s="184" t="s">
        <v>126</v>
      </c>
      <c r="AC1458" s="184"/>
      <c r="AD1458" s="184"/>
      <c r="AE1458" s="184" t="s">
        <v>127</v>
      </c>
      <c r="AF1458" s="184"/>
      <c r="AG1458" s="184"/>
    </row>
    <row r="1459" spans="1:33" ht="24" customHeight="1">
      <c r="A1459" s="182"/>
      <c r="B1459" s="175" t="s">
        <v>18</v>
      </c>
      <c r="C1459" s="177"/>
      <c r="D1459" s="173"/>
      <c r="E1459" s="180" t="s">
        <v>18</v>
      </c>
      <c r="F1459" s="177"/>
      <c r="G1459" s="173"/>
      <c r="H1459" s="175" t="s">
        <v>18</v>
      </c>
      <c r="I1459" s="177"/>
      <c r="J1459" s="173"/>
      <c r="K1459" s="175" t="s">
        <v>18</v>
      </c>
      <c r="L1459" s="177"/>
      <c r="M1459" s="173"/>
      <c r="N1459" s="175" t="s">
        <v>18</v>
      </c>
      <c r="O1459" s="177"/>
      <c r="P1459" s="182"/>
      <c r="Q1459" s="175" t="s">
        <v>18</v>
      </c>
      <c r="R1459" s="177"/>
      <c r="S1459" s="173"/>
      <c r="T1459" s="180" t="s">
        <v>18</v>
      </c>
      <c r="U1459" s="177"/>
      <c r="V1459" s="173"/>
      <c r="W1459" s="175" t="s">
        <v>18</v>
      </c>
      <c r="X1459" s="177"/>
      <c r="Y1459" s="173"/>
      <c r="Z1459" s="175" t="s">
        <v>18</v>
      </c>
      <c r="AA1459" s="177"/>
      <c r="AB1459" s="173"/>
      <c r="AC1459" s="175" t="s">
        <v>18</v>
      </c>
      <c r="AD1459" s="177"/>
      <c r="AE1459" s="173"/>
      <c r="AF1459" s="175" t="s">
        <v>18</v>
      </c>
      <c r="AG1459" s="177"/>
    </row>
    <row r="1460" spans="1:33" ht="24" customHeight="1" thickBot="1">
      <c r="A1460" s="183"/>
      <c r="B1460" s="176"/>
      <c r="C1460" s="178"/>
      <c r="D1460" s="174"/>
      <c r="E1460" s="181"/>
      <c r="F1460" s="178"/>
      <c r="G1460" s="174"/>
      <c r="H1460" s="176"/>
      <c r="I1460" s="178"/>
      <c r="J1460" s="174"/>
      <c r="K1460" s="176"/>
      <c r="L1460" s="178"/>
      <c r="M1460" s="174"/>
      <c r="N1460" s="176"/>
      <c r="O1460" s="178"/>
      <c r="P1460" s="183"/>
      <c r="Q1460" s="176"/>
      <c r="R1460" s="178"/>
      <c r="S1460" s="174"/>
      <c r="T1460" s="181"/>
      <c r="U1460" s="178"/>
      <c r="V1460" s="174"/>
      <c r="W1460" s="176"/>
      <c r="X1460" s="178"/>
      <c r="Y1460" s="174"/>
      <c r="Z1460" s="176"/>
      <c r="AA1460" s="178"/>
      <c r="AB1460" s="174"/>
      <c r="AC1460" s="176"/>
      <c r="AD1460" s="178"/>
      <c r="AE1460" s="174"/>
      <c r="AF1460" s="176"/>
      <c r="AG1460" s="178"/>
    </row>
    <row r="1461" ht="24" customHeight="1"/>
    <row r="1462" spans="11:18" ht="24" customHeight="1">
      <c r="K1462" s="179" t="s">
        <v>147</v>
      </c>
      <c r="L1462" s="179"/>
      <c r="M1462" s="179"/>
      <c r="N1462" s="179"/>
      <c r="O1462" s="179"/>
      <c r="P1462" s="179"/>
      <c r="Q1462" s="179"/>
      <c r="R1462" s="179"/>
    </row>
    <row r="1463" spans="1:33" ht="24" customHeight="1">
      <c r="A1463" s="98"/>
      <c r="B1463" s="98"/>
      <c r="C1463" s="98"/>
      <c r="D1463" s="98"/>
      <c r="E1463" s="98"/>
      <c r="F1463" s="98"/>
      <c r="G1463" s="98"/>
      <c r="H1463" s="98"/>
      <c r="I1463" s="98"/>
      <c r="J1463" s="105" t="s">
        <v>143</v>
      </c>
      <c r="K1463" s="179"/>
      <c r="L1463" s="179"/>
      <c r="M1463" s="179"/>
      <c r="N1463" s="179"/>
      <c r="O1463" s="179"/>
      <c r="P1463" s="179"/>
      <c r="Q1463" s="179"/>
      <c r="R1463" s="179"/>
      <c r="S1463" s="98"/>
      <c r="T1463" s="98"/>
      <c r="U1463" s="98"/>
      <c r="V1463" s="98"/>
      <c r="W1463" s="98"/>
      <c r="X1463" s="98"/>
      <c r="Y1463" s="98"/>
      <c r="Z1463" s="98"/>
      <c r="AA1463" s="98"/>
      <c r="AB1463" s="98"/>
      <c r="AC1463" s="98"/>
      <c r="AD1463" s="98"/>
      <c r="AE1463" s="98"/>
      <c r="AF1463" s="98"/>
      <c r="AG1463" s="98"/>
    </row>
    <row r="1464" ht="24" customHeight="1">
      <c r="A1464" s="98"/>
    </row>
    <row r="1465" ht="24" customHeight="1">
      <c r="AG1465" s="104">
        <f>AG1453+1</f>
        <v>123</v>
      </c>
    </row>
    <row r="1466" spans="1:33" ht="24" customHeight="1" thickBot="1">
      <c r="A1466" s="100" t="s">
        <v>141</v>
      </c>
      <c r="B1466" s="100"/>
      <c r="C1466" s="100"/>
      <c r="D1466" s="100"/>
      <c r="E1466" s="100"/>
      <c r="F1466" s="101" t="s">
        <v>142</v>
      </c>
      <c r="G1466" s="100"/>
      <c r="H1466" s="100"/>
      <c r="I1466" s="100"/>
      <c r="J1466" s="100"/>
      <c r="K1466" s="100"/>
      <c r="L1466" s="100"/>
      <c r="M1466" s="100"/>
      <c r="N1466" s="100" t="s">
        <v>16</v>
      </c>
      <c r="O1466" s="100"/>
      <c r="P1466" s="100"/>
      <c r="Q1466" s="100"/>
      <c r="R1466" s="100"/>
      <c r="S1466" s="100"/>
      <c r="T1466" s="100"/>
      <c r="U1466" s="100"/>
      <c r="V1466" s="100"/>
      <c r="W1466" s="100"/>
      <c r="X1466" s="100"/>
      <c r="Y1466" s="100"/>
      <c r="Z1466" s="100"/>
      <c r="AA1466" s="100"/>
      <c r="AB1466" s="100"/>
      <c r="AC1466" s="100"/>
      <c r="AD1466" s="100"/>
      <c r="AE1466" s="100" t="s">
        <v>16</v>
      </c>
      <c r="AF1466" s="100"/>
      <c r="AG1466" s="100"/>
    </row>
    <row r="1467" spans="5:33" ht="24" customHeight="1">
      <c r="E1467" s="186" t="s">
        <v>157</v>
      </c>
      <c r="F1467" s="186"/>
      <c r="G1467" s="186"/>
      <c r="H1467" s="186"/>
      <c r="I1467" s="186"/>
      <c r="J1467" s="186"/>
      <c r="K1467" s="186"/>
      <c r="L1467" s="186"/>
      <c r="N1467" s="187"/>
      <c r="O1467" s="188"/>
      <c r="P1467" s="188"/>
      <c r="Q1467" s="189"/>
      <c r="V1467" s="186" t="s">
        <v>157</v>
      </c>
      <c r="W1467" s="186"/>
      <c r="X1467" s="186"/>
      <c r="Y1467" s="186"/>
      <c r="Z1467" s="186"/>
      <c r="AA1467" s="186"/>
      <c r="AB1467" s="186"/>
      <c r="AC1467" s="186"/>
      <c r="AE1467" s="187"/>
      <c r="AF1467" s="188"/>
      <c r="AG1467" s="189"/>
    </row>
    <row r="1468" spans="1:33" ht="24" customHeight="1" thickBot="1">
      <c r="A1468" s="185" t="s">
        <v>145</v>
      </c>
      <c r="B1468" s="185"/>
      <c r="C1468" s="185"/>
      <c r="D1468" s="185"/>
      <c r="E1468" s="186"/>
      <c r="F1468" s="186"/>
      <c r="G1468" s="186"/>
      <c r="H1468" s="186"/>
      <c r="I1468" s="186"/>
      <c r="J1468" s="186"/>
      <c r="K1468" s="186"/>
      <c r="L1468" s="186"/>
      <c r="N1468" s="190"/>
      <c r="O1468" s="191"/>
      <c r="P1468" s="191"/>
      <c r="Q1468" s="192"/>
      <c r="R1468" s="185" t="s">
        <v>146</v>
      </c>
      <c r="S1468" s="185"/>
      <c r="T1468" s="185"/>
      <c r="U1468" s="185"/>
      <c r="V1468" s="186"/>
      <c r="W1468" s="186"/>
      <c r="X1468" s="186"/>
      <c r="Y1468" s="186"/>
      <c r="Z1468" s="186"/>
      <c r="AA1468" s="186"/>
      <c r="AB1468" s="186"/>
      <c r="AC1468" s="186"/>
      <c r="AD1468" s="98"/>
      <c r="AE1468" s="190"/>
      <c r="AF1468" s="191"/>
      <c r="AG1468" s="192"/>
    </row>
    <row r="1469" ht="24" customHeight="1" thickBot="1"/>
    <row r="1470" spans="1:33" ht="24" customHeight="1" thickBot="1">
      <c r="A1470" s="184" t="s">
        <v>117</v>
      </c>
      <c r="B1470" s="184"/>
      <c r="C1470" s="184"/>
      <c r="D1470" s="184" t="s">
        <v>118</v>
      </c>
      <c r="E1470" s="184"/>
      <c r="F1470" s="184"/>
      <c r="G1470" s="184" t="s">
        <v>119</v>
      </c>
      <c r="H1470" s="184"/>
      <c r="I1470" s="184"/>
      <c r="J1470" s="184" t="s">
        <v>120</v>
      </c>
      <c r="K1470" s="184"/>
      <c r="L1470" s="184"/>
      <c r="M1470" s="184" t="s">
        <v>121</v>
      </c>
      <c r="N1470" s="184"/>
      <c r="O1470" s="184"/>
      <c r="P1470" s="184" t="s">
        <v>122</v>
      </c>
      <c r="Q1470" s="184"/>
      <c r="R1470" s="184"/>
      <c r="S1470" s="184" t="s">
        <v>123</v>
      </c>
      <c r="T1470" s="184"/>
      <c r="U1470" s="184"/>
      <c r="V1470" s="184" t="s">
        <v>124</v>
      </c>
      <c r="W1470" s="184"/>
      <c r="X1470" s="184"/>
      <c r="Y1470" s="184" t="s">
        <v>125</v>
      </c>
      <c r="Z1470" s="184"/>
      <c r="AA1470" s="184"/>
      <c r="AB1470" s="184" t="s">
        <v>126</v>
      </c>
      <c r="AC1470" s="184"/>
      <c r="AD1470" s="184"/>
      <c r="AE1470" s="184" t="s">
        <v>127</v>
      </c>
      <c r="AF1470" s="184"/>
      <c r="AG1470" s="184"/>
    </row>
    <row r="1471" spans="1:33" ht="24" customHeight="1">
      <c r="A1471" s="182"/>
      <c r="B1471" s="175" t="s">
        <v>18</v>
      </c>
      <c r="C1471" s="177"/>
      <c r="D1471" s="173"/>
      <c r="E1471" s="180" t="s">
        <v>18</v>
      </c>
      <c r="F1471" s="177"/>
      <c r="G1471" s="173"/>
      <c r="H1471" s="175" t="s">
        <v>18</v>
      </c>
      <c r="I1471" s="177"/>
      <c r="J1471" s="173"/>
      <c r="K1471" s="175" t="s">
        <v>18</v>
      </c>
      <c r="L1471" s="177"/>
      <c r="M1471" s="173"/>
      <c r="N1471" s="175" t="s">
        <v>18</v>
      </c>
      <c r="O1471" s="177"/>
      <c r="P1471" s="182"/>
      <c r="Q1471" s="175" t="s">
        <v>18</v>
      </c>
      <c r="R1471" s="177"/>
      <c r="S1471" s="173"/>
      <c r="T1471" s="180" t="s">
        <v>18</v>
      </c>
      <c r="U1471" s="177"/>
      <c r="V1471" s="173"/>
      <c r="W1471" s="175" t="s">
        <v>18</v>
      </c>
      <c r="X1471" s="177"/>
      <c r="Y1471" s="173"/>
      <c r="Z1471" s="175" t="s">
        <v>18</v>
      </c>
      <c r="AA1471" s="177"/>
      <c r="AB1471" s="173"/>
      <c r="AC1471" s="175" t="s">
        <v>18</v>
      </c>
      <c r="AD1471" s="177"/>
      <c r="AE1471" s="173"/>
      <c r="AF1471" s="175" t="s">
        <v>18</v>
      </c>
      <c r="AG1471" s="177"/>
    </row>
    <row r="1472" spans="1:33" ht="24" customHeight="1" thickBot="1">
      <c r="A1472" s="183"/>
      <c r="B1472" s="176"/>
      <c r="C1472" s="178"/>
      <c r="D1472" s="174"/>
      <c r="E1472" s="181"/>
      <c r="F1472" s="178"/>
      <c r="G1472" s="174"/>
      <c r="H1472" s="176"/>
      <c r="I1472" s="178"/>
      <c r="J1472" s="174"/>
      <c r="K1472" s="176"/>
      <c r="L1472" s="178"/>
      <c r="M1472" s="174"/>
      <c r="N1472" s="176"/>
      <c r="O1472" s="178"/>
      <c r="P1472" s="183"/>
      <c r="Q1472" s="176"/>
      <c r="R1472" s="178"/>
      <c r="S1472" s="174"/>
      <c r="T1472" s="181"/>
      <c r="U1472" s="178"/>
      <c r="V1472" s="174"/>
      <c r="W1472" s="176"/>
      <c r="X1472" s="178"/>
      <c r="Y1472" s="174"/>
      <c r="Z1472" s="176"/>
      <c r="AA1472" s="178"/>
      <c r="AB1472" s="174"/>
      <c r="AC1472" s="176"/>
      <c r="AD1472" s="178"/>
      <c r="AE1472" s="174"/>
      <c r="AF1472" s="176"/>
      <c r="AG1472" s="178"/>
    </row>
    <row r="1473" spans="1:33" ht="24" customHeight="1">
      <c r="A1473" s="102"/>
      <c r="B1473" s="102"/>
      <c r="C1473" s="102"/>
      <c r="D1473" s="102"/>
      <c r="E1473" s="102"/>
      <c r="F1473" s="102"/>
      <c r="G1473" s="102"/>
      <c r="H1473" s="102"/>
      <c r="I1473" s="102"/>
      <c r="J1473" s="102"/>
      <c r="K1473" s="102"/>
      <c r="L1473" s="102"/>
      <c r="M1473" s="102"/>
      <c r="N1473" s="102"/>
      <c r="O1473" s="102"/>
      <c r="P1473" s="102"/>
      <c r="Q1473" s="102"/>
      <c r="R1473" s="102"/>
      <c r="S1473" s="102"/>
      <c r="T1473" s="102"/>
      <c r="U1473" s="102"/>
      <c r="V1473" s="102"/>
      <c r="W1473" s="102"/>
      <c r="X1473" s="102"/>
      <c r="Y1473" s="102"/>
      <c r="Z1473" s="102"/>
      <c r="AA1473" s="102"/>
      <c r="AB1473" s="102"/>
      <c r="AC1473" s="102"/>
      <c r="AD1473" s="102"/>
      <c r="AE1473" s="102"/>
      <c r="AF1473" s="102"/>
      <c r="AG1473" s="102"/>
    </row>
    <row r="1474" spans="1:33" ht="24" customHeight="1">
      <c r="A1474" s="102"/>
      <c r="B1474" s="102"/>
      <c r="C1474" s="102"/>
      <c r="D1474" s="102"/>
      <c r="E1474" s="102"/>
      <c r="F1474" s="102"/>
      <c r="G1474" s="102"/>
      <c r="H1474" s="102"/>
      <c r="I1474" s="102"/>
      <c r="J1474" s="102"/>
      <c r="K1474" s="179" t="s">
        <v>147</v>
      </c>
      <c r="L1474" s="179"/>
      <c r="M1474" s="179"/>
      <c r="N1474" s="179"/>
      <c r="O1474" s="179"/>
      <c r="P1474" s="179"/>
      <c r="Q1474" s="179"/>
      <c r="R1474" s="179"/>
      <c r="S1474" s="102"/>
      <c r="T1474" s="102"/>
      <c r="U1474" s="102"/>
      <c r="V1474" s="102"/>
      <c r="W1474" s="102"/>
      <c r="X1474" s="102"/>
      <c r="Y1474" s="102"/>
      <c r="Z1474" s="102"/>
      <c r="AA1474" s="102"/>
      <c r="AB1474" s="102"/>
      <c r="AC1474" s="102"/>
      <c r="AD1474" s="102"/>
      <c r="AE1474" s="102"/>
      <c r="AF1474" s="102"/>
      <c r="AG1474" s="102"/>
    </row>
    <row r="1475" spans="1:33" ht="24" customHeight="1">
      <c r="A1475" s="98"/>
      <c r="B1475" s="102"/>
      <c r="C1475" s="102"/>
      <c r="D1475" s="102"/>
      <c r="E1475" s="102"/>
      <c r="F1475" s="102"/>
      <c r="G1475" s="102"/>
      <c r="H1475" s="102"/>
      <c r="I1475" s="102"/>
      <c r="J1475" s="105" t="s">
        <v>143</v>
      </c>
      <c r="K1475" s="179"/>
      <c r="L1475" s="179"/>
      <c r="M1475" s="179"/>
      <c r="N1475" s="179"/>
      <c r="O1475" s="179"/>
      <c r="P1475" s="179"/>
      <c r="Q1475" s="179"/>
      <c r="R1475" s="179"/>
      <c r="S1475" s="102"/>
      <c r="T1475" s="102"/>
      <c r="U1475" s="102"/>
      <c r="V1475" s="102"/>
      <c r="W1475" s="102"/>
      <c r="X1475" s="102"/>
      <c r="Y1475" s="102"/>
      <c r="Z1475" s="102"/>
      <c r="AA1475" s="102"/>
      <c r="AB1475" s="102"/>
      <c r="AC1475" s="102"/>
      <c r="AD1475" s="102"/>
      <c r="AE1475" s="102"/>
      <c r="AF1475" s="102"/>
      <c r="AG1475" s="102"/>
    </row>
    <row r="1476" spans="1:33" ht="24" customHeight="1">
      <c r="A1476" s="103"/>
      <c r="B1476" s="103"/>
      <c r="C1476" s="103"/>
      <c r="D1476" s="103"/>
      <c r="E1476" s="103"/>
      <c r="F1476" s="103"/>
      <c r="G1476" s="103"/>
      <c r="H1476" s="103"/>
      <c r="I1476" s="103"/>
      <c r="J1476" s="103"/>
      <c r="K1476" s="103"/>
      <c r="L1476" s="103"/>
      <c r="M1476" s="103"/>
      <c r="N1476" s="103"/>
      <c r="O1476" s="103"/>
      <c r="P1476" s="103"/>
      <c r="Q1476" s="103"/>
      <c r="R1476" s="103"/>
      <c r="S1476" s="103"/>
      <c r="T1476" s="103"/>
      <c r="U1476" s="103"/>
      <c r="V1476" s="103"/>
      <c r="W1476" s="103"/>
      <c r="X1476" s="103"/>
      <c r="Y1476" s="103"/>
      <c r="Z1476" s="103"/>
      <c r="AA1476" s="103"/>
      <c r="AB1476" s="103"/>
      <c r="AC1476" s="103"/>
      <c r="AD1476" s="103"/>
      <c r="AE1476" s="103"/>
      <c r="AF1476" s="103"/>
      <c r="AG1476" s="103"/>
    </row>
    <row r="1477" spans="1:33" ht="24" customHeight="1">
      <c r="A1477" s="102"/>
      <c r="B1477" s="102"/>
      <c r="C1477" s="102"/>
      <c r="D1477" s="102"/>
      <c r="E1477" s="102"/>
      <c r="F1477" s="102"/>
      <c r="G1477" s="102"/>
      <c r="H1477" s="102"/>
      <c r="I1477" s="102"/>
      <c r="J1477" s="102"/>
      <c r="K1477" s="102"/>
      <c r="L1477" s="102"/>
      <c r="M1477" s="102"/>
      <c r="N1477" s="102"/>
      <c r="O1477" s="102"/>
      <c r="P1477" s="102"/>
      <c r="Q1477" s="102"/>
      <c r="R1477" s="102"/>
      <c r="S1477" s="102"/>
      <c r="T1477" s="102"/>
      <c r="U1477" s="102"/>
      <c r="V1477" s="102"/>
      <c r="W1477" s="102"/>
      <c r="X1477" s="102"/>
      <c r="Y1477" s="102"/>
      <c r="Z1477" s="102"/>
      <c r="AA1477" s="102"/>
      <c r="AB1477" s="102"/>
      <c r="AC1477" s="102"/>
      <c r="AD1477" s="102"/>
      <c r="AE1477" s="102"/>
      <c r="AF1477" s="102"/>
      <c r="AG1477" s="104">
        <f>AG1465+1</f>
        <v>124</v>
      </c>
    </row>
    <row r="1478" spans="1:33" ht="24" customHeight="1" thickBot="1">
      <c r="A1478" s="100" t="s">
        <v>141</v>
      </c>
      <c r="B1478" s="100"/>
      <c r="C1478" s="100"/>
      <c r="D1478" s="100"/>
      <c r="E1478" s="100"/>
      <c r="F1478" s="101" t="s">
        <v>142</v>
      </c>
      <c r="G1478" s="100"/>
      <c r="H1478" s="100"/>
      <c r="I1478" s="100"/>
      <c r="J1478" s="100"/>
      <c r="K1478" s="100"/>
      <c r="L1478" s="100"/>
      <c r="M1478" s="100"/>
      <c r="N1478" s="100" t="s">
        <v>16</v>
      </c>
      <c r="O1478" s="100"/>
      <c r="P1478" s="100"/>
      <c r="Q1478" s="100"/>
      <c r="R1478" s="100"/>
      <c r="S1478" s="100"/>
      <c r="T1478" s="100"/>
      <c r="U1478" s="100"/>
      <c r="V1478" s="100"/>
      <c r="W1478" s="100"/>
      <c r="X1478" s="100"/>
      <c r="Y1478" s="100"/>
      <c r="Z1478" s="100"/>
      <c r="AA1478" s="100"/>
      <c r="AB1478" s="100"/>
      <c r="AC1478" s="100"/>
      <c r="AD1478" s="100"/>
      <c r="AE1478" s="100" t="s">
        <v>16</v>
      </c>
      <c r="AF1478" s="100"/>
      <c r="AG1478" s="100"/>
    </row>
    <row r="1479" spans="5:33" ht="24" customHeight="1">
      <c r="E1479" s="186" t="s">
        <v>148</v>
      </c>
      <c r="F1479" s="186"/>
      <c r="G1479" s="186"/>
      <c r="H1479" s="186"/>
      <c r="I1479" s="186"/>
      <c r="J1479" s="186"/>
      <c r="K1479" s="186"/>
      <c r="L1479" s="186"/>
      <c r="N1479" s="187"/>
      <c r="O1479" s="188"/>
      <c r="P1479" s="188"/>
      <c r="Q1479" s="189"/>
      <c r="V1479" s="186" t="s">
        <v>148</v>
      </c>
      <c r="W1479" s="186"/>
      <c r="X1479" s="186"/>
      <c r="Y1479" s="186"/>
      <c r="Z1479" s="186"/>
      <c r="AA1479" s="186"/>
      <c r="AB1479" s="186"/>
      <c r="AC1479" s="186"/>
      <c r="AE1479" s="187"/>
      <c r="AF1479" s="188"/>
      <c r="AG1479" s="189"/>
    </row>
    <row r="1480" spans="1:33" ht="24" customHeight="1" thickBot="1">
      <c r="A1480" s="185" t="s">
        <v>145</v>
      </c>
      <c r="B1480" s="185"/>
      <c r="C1480" s="185"/>
      <c r="D1480" s="185"/>
      <c r="E1480" s="186"/>
      <c r="F1480" s="186"/>
      <c r="G1480" s="186"/>
      <c r="H1480" s="186"/>
      <c r="I1480" s="186"/>
      <c r="J1480" s="186"/>
      <c r="K1480" s="186"/>
      <c r="L1480" s="186"/>
      <c r="N1480" s="190"/>
      <c r="O1480" s="191"/>
      <c r="P1480" s="191"/>
      <c r="Q1480" s="192"/>
      <c r="R1480" s="185" t="s">
        <v>146</v>
      </c>
      <c r="S1480" s="185"/>
      <c r="T1480" s="185"/>
      <c r="U1480" s="185"/>
      <c r="V1480" s="186"/>
      <c r="W1480" s="186"/>
      <c r="X1480" s="186"/>
      <c r="Y1480" s="186"/>
      <c r="Z1480" s="186"/>
      <c r="AA1480" s="186"/>
      <c r="AB1480" s="186"/>
      <c r="AC1480" s="186"/>
      <c r="AD1480" s="98"/>
      <c r="AE1480" s="190"/>
      <c r="AF1480" s="191"/>
      <c r="AG1480" s="192"/>
    </row>
    <row r="1481" ht="24" customHeight="1" thickBot="1"/>
    <row r="1482" spans="1:33" ht="24" customHeight="1" thickBot="1">
      <c r="A1482" s="184" t="s">
        <v>117</v>
      </c>
      <c r="B1482" s="184"/>
      <c r="C1482" s="184"/>
      <c r="D1482" s="184" t="s">
        <v>118</v>
      </c>
      <c r="E1482" s="184"/>
      <c r="F1482" s="184"/>
      <c r="G1482" s="184" t="s">
        <v>119</v>
      </c>
      <c r="H1482" s="184"/>
      <c r="I1482" s="184"/>
      <c r="J1482" s="184" t="s">
        <v>120</v>
      </c>
      <c r="K1482" s="184"/>
      <c r="L1482" s="184"/>
      <c r="M1482" s="184" t="s">
        <v>121</v>
      </c>
      <c r="N1482" s="184"/>
      <c r="O1482" s="184"/>
      <c r="P1482" s="184" t="s">
        <v>122</v>
      </c>
      <c r="Q1482" s="184"/>
      <c r="R1482" s="184"/>
      <c r="S1482" s="184" t="s">
        <v>123</v>
      </c>
      <c r="T1482" s="184"/>
      <c r="U1482" s="184"/>
      <c r="V1482" s="184" t="s">
        <v>124</v>
      </c>
      <c r="W1482" s="184"/>
      <c r="X1482" s="184"/>
      <c r="Y1482" s="184" t="s">
        <v>125</v>
      </c>
      <c r="Z1482" s="184"/>
      <c r="AA1482" s="184"/>
      <c r="AB1482" s="184" t="s">
        <v>126</v>
      </c>
      <c r="AC1482" s="184"/>
      <c r="AD1482" s="184"/>
      <c r="AE1482" s="184" t="s">
        <v>127</v>
      </c>
      <c r="AF1482" s="184"/>
      <c r="AG1482" s="184"/>
    </row>
    <row r="1483" spans="1:33" ht="24" customHeight="1">
      <c r="A1483" s="182"/>
      <c r="B1483" s="175" t="s">
        <v>18</v>
      </c>
      <c r="C1483" s="177"/>
      <c r="D1483" s="173"/>
      <c r="E1483" s="180" t="s">
        <v>18</v>
      </c>
      <c r="F1483" s="177"/>
      <c r="G1483" s="173"/>
      <c r="H1483" s="175" t="s">
        <v>18</v>
      </c>
      <c r="I1483" s="177"/>
      <c r="J1483" s="173"/>
      <c r="K1483" s="175" t="s">
        <v>18</v>
      </c>
      <c r="L1483" s="177"/>
      <c r="M1483" s="173"/>
      <c r="N1483" s="175" t="s">
        <v>18</v>
      </c>
      <c r="O1483" s="177"/>
      <c r="P1483" s="182"/>
      <c r="Q1483" s="175" t="s">
        <v>18</v>
      </c>
      <c r="R1483" s="177"/>
      <c r="S1483" s="173"/>
      <c r="T1483" s="180" t="s">
        <v>18</v>
      </c>
      <c r="U1483" s="177"/>
      <c r="V1483" s="173"/>
      <c r="W1483" s="175" t="s">
        <v>18</v>
      </c>
      <c r="X1483" s="177"/>
      <c r="Y1483" s="173"/>
      <c r="Z1483" s="175" t="s">
        <v>18</v>
      </c>
      <c r="AA1483" s="177"/>
      <c r="AB1483" s="173"/>
      <c r="AC1483" s="175" t="s">
        <v>18</v>
      </c>
      <c r="AD1483" s="177"/>
      <c r="AE1483" s="173"/>
      <c r="AF1483" s="175" t="s">
        <v>18</v>
      </c>
      <c r="AG1483" s="177"/>
    </row>
    <row r="1484" spans="1:33" ht="24" customHeight="1" thickBot="1">
      <c r="A1484" s="183"/>
      <c r="B1484" s="176"/>
      <c r="C1484" s="178"/>
      <c r="D1484" s="174"/>
      <c r="E1484" s="181"/>
      <c r="F1484" s="178"/>
      <c r="G1484" s="174"/>
      <c r="H1484" s="176"/>
      <c r="I1484" s="178"/>
      <c r="J1484" s="174"/>
      <c r="K1484" s="176"/>
      <c r="L1484" s="178"/>
      <c r="M1484" s="174"/>
      <c r="N1484" s="176"/>
      <c r="O1484" s="178"/>
      <c r="P1484" s="183"/>
      <c r="Q1484" s="176"/>
      <c r="R1484" s="178"/>
      <c r="S1484" s="174"/>
      <c r="T1484" s="181"/>
      <c r="U1484" s="178"/>
      <c r="V1484" s="174"/>
      <c r="W1484" s="176"/>
      <c r="X1484" s="178"/>
      <c r="Y1484" s="174"/>
      <c r="Z1484" s="176"/>
      <c r="AA1484" s="178"/>
      <c r="AB1484" s="174"/>
      <c r="AC1484" s="176"/>
      <c r="AD1484" s="178"/>
      <c r="AE1484" s="174"/>
      <c r="AF1484" s="176"/>
      <c r="AG1484" s="178"/>
    </row>
    <row r="1485" ht="24" customHeight="1"/>
    <row r="1486" spans="11:18" ht="24" customHeight="1">
      <c r="K1486" s="179" t="s">
        <v>147</v>
      </c>
      <c r="L1486" s="179"/>
      <c r="M1486" s="179"/>
      <c r="N1486" s="179"/>
      <c r="O1486" s="179"/>
      <c r="P1486" s="179"/>
      <c r="Q1486" s="179"/>
      <c r="R1486" s="179"/>
    </row>
    <row r="1487" spans="1:33" ht="24" customHeight="1">
      <c r="A1487" s="98"/>
      <c r="B1487" s="98"/>
      <c r="C1487" s="98"/>
      <c r="D1487" s="98"/>
      <c r="E1487" s="98"/>
      <c r="F1487" s="98"/>
      <c r="G1487" s="98"/>
      <c r="H1487" s="98"/>
      <c r="I1487" s="98"/>
      <c r="J1487" s="105" t="s">
        <v>143</v>
      </c>
      <c r="K1487" s="179"/>
      <c r="L1487" s="179"/>
      <c r="M1487" s="179"/>
      <c r="N1487" s="179"/>
      <c r="O1487" s="179"/>
      <c r="P1487" s="179"/>
      <c r="Q1487" s="179"/>
      <c r="R1487" s="179"/>
      <c r="S1487" s="98"/>
      <c r="T1487" s="98"/>
      <c r="U1487" s="98"/>
      <c r="V1487" s="98"/>
      <c r="W1487" s="98"/>
      <c r="X1487" s="98"/>
      <c r="Y1487" s="98"/>
      <c r="Z1487" s="98"/>
      <c r="AA1487" s="98"/>
      <c r="AB1487" s="98"/>
      <c r="AC1487" s="98"/>
      <c r="AD1487" s="98"/>
      <c r="AE1487" s="98"/>
      <c r="AF1487" s="98"/>
      <c r="AG1487" s="98"/>
    </row>
    <row r="1488" ht="24" customHeight="1">
      <c r="A1488" s="98"/>
    </row>
    <row r="1489" ht="24" customHeight="1">
      <c r="AG1489" s="104">
        <f>AG1477+1</f>
        <v>125</v>
      </c>
    </row>
    <row r="1490" spans="1:33" ht="24" customHeight="1" thickBot="1">
      <c r="A1490" s="100" t="s">
        <v>141</v>
      </c>
      <c r="B1490" s="100"/>
      <c r="C1490" s="100"/>
      <c r="D1490" s="100"/>
      <c r="E1490" s="100"/>
      <c r="F1490" s="101" t="s">
        <v>142</v>
      </c>
      <c r="G1490" s="100"/>
      <c r="H1490" s="100"/>
      <c r="I1490" s="100"/>
      <c r="J1490" s="100"/>
      <c r="K1490" s="100"/>
      <c r="L1490" s="100"/>
      <c r="M1490" s="100"/>
      <c r="N1490" s="100" t="s">
        <v>16</v>
      </c>
      <c r="O1490" s="100"/>
      <c r="P1490" s="100"/>
      <c r="Q1490" s="100"/>
      <c r="R1490" s="100"/>
      <c r="S1490" s="100"/>
      <c r="T1490" s="100"/>
      <c r="U1490" s="100"/>
      <c r="V1490" s="100"/>
      <c r="W1490" s="100"/>
      <c r="X1490" s="100"/>
      <c r="Y1490" s="100"/>
      <c r="Z1490" s="100"/>
      <c r="AA1490" s="100"/>
      <c r="AB1490" s="100"/>
      <c r="AC1490" s="100"/>
      <c r="AD1490" s="100"/>
      <c r="AE1490" s="100" t="s">
        <v>16</v>
      </c>
      <c r="AF1490" s="100"/>
      <c r="AG1490" s="100"/>
    </row>
    <row r="1491" spans="5:33" ht="24" customHeight="1">
      <c r="E1491" s="186" t="s">
        <v>148</v>
      </c>
      <c r="F1491" s="186"/>
      <c r="G1491" s="186"/>
      <c r="H1491" s="186"/>
      <c r="I1491" s="186"/>
      <c r="J1491" s="186"/>
      <c r="K1491" s="186"/>
      <c r="L1491" s="186"/>
      <c r="N1491" s="187"/>
      <c r="O1491" s="188"/>
      <c r="P1491" s="188"/>
      <c r="Q1491" s="189"/>
      <c r="V1491" s="186" t="s">
        <v>148</v>
      </c>
      <c r="W1491" s="186"/>
      <c r="X1491" s="186"/>
      <c r="Y1491" s="186"/>
      <c r="Z1491" s="186"/>
      <c r="AA1491" s="186"/>
      <c r="AB1491" s="186"/>
      <c r="AC1491" s="186"/>
      <c r="AE1491" s="187"/>
      <c r="AF1491" s="188"/>
      <c r="AG1491" s="189"/>
    </row>
    <row r="1492" spans="1:33" ht="24" customHeight="1" thickBot="1">
      <c r="A1492" s="185" t="s">
        <v>145</v>
      </c>
      <c r="B1492" s="185"/>
      <c r="C1492" s="185"/>
      <c r="D1492" s="185"/>
      <c r="E1492" s="186"/>
      <c r="F1492" s="186"/>
      <c r="G1492" s="186"/>
      <c r="H1492" s="186"/>
      <c r="I1492" s="186"/>
      <c r="J1492" s="186"/>
      <c r="K1492" s="186"/>
      <c r="L1492" s="186"/>
      <c r="N1492" s="190"/>
      <c r="O1492" s="191"/>
      <c r="P1492" s="191"/>
      <c r="Q1492" s="192"/>
      <c r="R1492" s="185" t="s">
        <v>146</v>
      </c>
      <c r="S1492" s="185"/>
      <c r="T1492" s="185"/>
      <c r="U1492" s="185"/>
      <c r="V1492" s="186"/>
      <c r="W1492" s="186"/>
      <c r="X1492" s="186"/>
      <c r="Y1492" s="186"/>
      <c r="Z1492" s="186"/>
      <c r="AA1492" s="186"/>
      <c r="AB1492" s="186"/>
      <c r="AC1492" s="186"/>
      <c r="AD1492" s="98"/>
      <c r="AE1492" s="190"/>
      <c r="AF1492" s="191"/>
      <c r="AG1492" s="192"/>
    </row>
    <row r="1493" ht="24" customHeight="1" thickBot="1"/>
    <row r="1494" spans="1:33" ht="24" customHeight="1" thickBot="1">
      <c r="A1494" s="184" t="s">
        <v>117</v>
      </c>
      <c r="B1494" s="184"/>
      <c r="C1494" s="184"/>
      <c r="D1494" s="184" t="s">
        <v>118</v>
      </c>
      <c r="E1494" s="184"/>
      <c r="F1494" s="184"/>
      <c r="G1494" s="184" t="s">
        <v>119</v>
      </c>
      <c r="H1494" s="184"/>
      <c r="I1494" s="184"/>
      <c r="J1494" s="184" t="s">
        <v>120</v>
      </c>
      <c r="K1494" s="184"/>
      <c r="L1494" s="184"/>
      <c r="M1494" s="184" t="s">
        <v>121</v>
      </c>
      <c r="N1494" s="184"/>
      <c r="O1494" s="184"/>
      <c r="P1494" s="184" t="s">
        <v>122</v>
      </c>
      <c r="Q1494" s="184"/>
      <c r="R1494" s="184"/>
      <c r="S1494" s="184" t="s">
        <v>123</v>
      </c>
      <c r="T1494" s="184"/>
      <c r="U1494" s="184"/>
      <c r="V1494" s="184" t="s">
        <v>124</v>
      </c>
      <c r="W1494" s="184"/>
      <c r="X1494" s="184"/>
      <c r="Y1494" s="184" t="s">
        <v>125</v>
      </c>
      <c r="Z1494" s="184"/>
      <c r="AA1494" s="184"/>
      <c r="AB1494" s="184" t="s">
        <v>126</v>
      </c>
      <c r="AC1494" s="184"/>
      <c r="AD1494" s="184"/>
      <c r="AE1494" s="184" t="s">
        <v>127</v>
      </c>
      <c r="AF1494" s="184"/>
      <c r="AG1494" s="184"/>
    </row>
    <row r="1495" spans="1:33" ht="24" customHeight="1">
      <c r="A1495" s="182"/>
      <c r="B1495" s="175" t="s">
        <v>18</v>
      </c>
      <c r="C1495" s="177"/>
      <c r="D1495" s="173"/>
      <c r="E1495" s="180" t="s">
        <v>18</v>
      </c>
      <c r="F1495" s="177"/>
      <c r="G1495" s="173"/>
      <c r="H1495" s="175" t="s">
        <v>18</v>
      </c>
      <c r="I1495" s="177"/>
      <c r="J1495" s="173"/>
      <c r="K1495" s="175" t="s">
        <v>18</v>
      </c>
      <c r="L1495" s="177"/>
      <c r="M1495" s="173"/>
      <c r="N1495" s="175" t="s">
        <v>18</v>
      </c>
      <c r="O1495" s="177"/>
      <c r="P1495" s="182"/>
      <c r="Q1495" s="175" t="s">
        <v>18</v>
      </c>
      <c r="R1495" s="177"/>
      <c r="S1495" s="173"/>
      <c r="T1495" s="180" t="s">
        <v>18</v>
      </c>
      <c r="U1495" s="177"/>
      <c r="V1495" s="173"/>
      <c r="W1495" s="175" t="s">
        <v>18</v>
      </c>
      <c r="X1495" s="177"/>
      <c r="Y1495" s="173"/>
      <c r="Z1495" s="175" t="s">
        <v>18</v>
      </c>
      <c r="AA1495" s="177"/>
      <c r="AB1495" s="173"/>
      <c r="AC1495" s="175" t="s">
        <v>18</v>
      </c>
      <c r="AD1495" s="177"/>
      <c r="AE1495" s="173"/>
      <c r="AF1495" s="175" t="s">
        <v>18</v>
      </c>
      <c r="AG1495" s="177"/>
    </row>
    <row r="1496" spans="1:33" ht="24" customHeight="1" thickBot="1">
      <c r="A1496" s="183"/>
      <c r="B1496" s="176"/>
      <c r="C1496" s="178"/>
      <c r="D1496" s="174"/>
      <c r="E1496" s="181"/>
      <c r="F1496" s="178"/>
      <c r="G1496" s="174"/>
      <c r="H1496" s="176"/>
      <c r="I1496" s="178"/>
      <c r="J1496" s="174"/>
      <c r="K1496" s="176"/>
      <c r="L1496" s="178"/>
      <c r="M1496" s="174"/>
      <c r="N1496" s="176"/>
      <c r="O1496" s="178"/>
      <c r="P1496" s="183"/>
      <c r="Q1496" s="176"/>
      <c r="R1496" s="178"/>
      <c r="S1496" s="174"/>
      <c r="T1496" s="181"/>
      <c r="U1496" s="178"/>
      <c r="V1496" s="174"/>
      <c r="W1496" s="176"/>
      <c r="X1496" s="178"/>
      <c r="Y1496" s="174"/>
      <c r="Z1496" s="176"/>
      <c r="AA1496" s="178"/>
      <c r="AB1496" s="174"/>
      <c r="AC1496" s="176"/>
      <c r="AD1496" s="178"/>
      <c r="AE1496" s="174"/>
      <c r="AF1496" s="176"/>
      <c r="AG1496" s="178"/>
    </row>
    <row r="1497" spans="1:33" ht="24" customHeight="1">
      <c r="A1497" s="102"/>
      <c r="B1497" s="102"/>
      <c r="C1497" s="102"/>
      <c r="D1497" s="102"/>
      <c r="E1497" s="102"/>
      <c r="F1497" s="102"/>
      <c r="G1497" s="102"/>
      <c r="H1497" s="102"/>
      <c r="I1497" s="102"/>
      <c r="J1497" s="102"/>
      <c r="K1497" s="102"/>
      <c r="L1497" s="102"/>
      <c r="M1497" s="102"/>
      <c r="N1497" s="102"/>
      <c r="O1497" s="102"/>
      <c r="P1497" s="102"/>
      <c r="Q1497" s="102"/>
      <c r="R1497" s="102"/>
      <c r="S1497" s="102"/>
      <c r="T1497" s="102"/>
      <c r="U1497" s="102"/>
      <c r="V1497" s="102"/>
      <c r="W1497" s="102"/>
      <c r="X1497" s="102"/>
      <c r="Y1497" s="102"/>
      <c r="Z1497" s="102"/>
      <c r="AA1497" s="102"/>
      <c r="AB1497" s="102"/>
      <c r="AC1497" s="102"/>
      <c r="AD1497" s="102"/>
      <c r="AE1497" s="102"/>
      <c r="AF1497" s="102"/>
      <c r="AG1497" s="102"/>
    </row>
    <row r="1498" spans="1:33" ht="24" customHeight="1">
      <c r="A1498" s="102"/>
      <c r="B1498" s="102"/>
      <c r="C1498" s="102"/>
      <c r="D1498" s="102"/>
      <c r="E1498" s="102"/>
      <c r="F1498" s="102"/>
      <c r="G1498" s="102"/>
      <c r="H1498" s="102"/>
      <c r="I1498" s="102"/>
      <c r="J1498" s="102"/>
      <c r="K1498" s="102"/>
      <c r="L1498" s="102"/>
      <c r="M1498" s="102"/>
      <c r="N1498" s="102"/>
      <c r="O1498" s="102"/>
      <c r="P1498" s="102"/>
      <c r="Q1498" s="102"/>
      <c r="R1498" s="102"/>
      <c r="S1498" s="102"/>
      <c r="T1498" s="102"/>
      <c r="U1498" s="102"/>
      <c r="V1498" s="102"/>
      <c r="W1498" s="102"/>
      <c r="X1498" s="102"/>
      <c r="Y1498" s="102"/>
      <c r="Z1498" s="102"/>
      <c r="AA1498" s="102"/>
      <c r="AB1498" s="102"/>
      <c r="AC1498" s="102"/>
      <c r="AD1498" s="102"/>
      <c r="AE1498" s="102"/>
      <c r="AF1498" s="102"/>
      <c r="AG1498" s="102"/>
    </row>
    <row r="1499" spans="1:33" ht="24" customHeight="1">
      <c r="A1499" s="98"/>
      <c r="B1499" s="102"/>
      <c r="C1499" s="102"/>
      <c r="D1499" s="102"/>
      <c r="E1499" s="102"/>
      <c r="F1499" s="102"/>
      <c r="G1499" s="102"/>
      <c r="H1499" s="102"/>
      <c r="I1499" s="102"/>
      <c r="J1499" s="105" t="s">
        <v>143</v>
      </c>
      <c r="K1499" s="99" t="s">
        <v>144</v>
      </c>
      <c r="L1499" s="102"/>
      <c r="M1499" s="102"/>
      <c r="N1499" s="102"/>
      <c r="O1499" s="102"/>
      <c r="P1499" s="102"/>
      <c r="Q1499" s="102"/>
      <c r="R1499" s="102"/>
      <c r="S1499" s="102"/>
      <c r="T1499" s="102"/>
      <c r="U1499" s="102"/>
      <c r="V1499" s="102"/>
      <c r="W1499" s="102"/>
      <c r="X1499" s="102"/>
      <c r="Y1499" s="102"/>
      <c r="Z1499" s="102"/>
      <c r="AA1499" s="102"/>
      <c r="AB1499" s="102"/>
      <c r="AC1499" s="102"/>
      <c r="AD1499" s="102"/>
      <c r="AE1499" s="102"/>
      <c r="AF1499" s="102"/>
      <c r="AG1499" s="102"/>
    </row>
    <row r="1500" spans="1:33" ht="24" customHeight="1">
      <c r="A1500" s="103"/>
      <c r="B1500" s="103"/>
      <c r="C1500" s="103"/>
      <c r="D1500" s="103"/>
      <c r="E1500" s="103"/>
      <c r="F1500" s="103"/>
      <c r="G1500" s="103"/>
      <c r="H1500" s="103"/>
      <c r="I1500" s="103"/>
      <c r="J1500" s="103"/>
      <c r="K1500" s="103"/>
      <c r="L1500" s="103"/>
      <c r="M1500" s="103"/>
      <c r="N1500" s="103"/>
      <c r="O1500" s="103"/>
      <c r="P1500" s="103"/>
      <c r="Q1500" s="103"/>
      <c r="R1500" s="103"/>
      <c r="S1500" s="103"/>
      <c r="T1500" s="103"/>
      <c r="U1500" s="103"/>
      <c r="V1500" s="103"/>
      <c r="W1500" s="103"/>
      <c r="X1500" s="103"/>
      <c r="Y1500" s="103"/>
      <c r="Z1500" s="103"/>
      <c r="AA1500" s="103"/>
      <c r="AB1500" s="103"/>
      <c r="AC1500" s="103"/>
      <c r="AD1500" s="103"/>
      <c r="AE1500" s="103"/>
      <c r="AF1500" s="103"/>
      <c r="AG1500" s="103"/>
    </row>
    <row r="1501" spans="1:33" ht="24" customHeight="1">
      <c r="A1501" s="102"/>
      <c r="B1501" s="102"/>
      <c r="C1501" s="102"/>
      <c r="D1501" s="102"/>
      <c r="E1501" s="102"/>
      <c r="F1501" s="102"/>
      <c r="G1501" s="102"/>
      <c r="H1501" s="102"/>
      <c r="I1501" s="102"/>
      <c r="J1501" s="102"/>
      <c r="K1501" s="102"/>
      <c r="L1501" s="102"/>
      <c r="M1501" s="102"/>
      <c r="N1501" s="102"/>
      <c r="O1501" s="102"/>
      <c r="P1501" s="102"/>
      <c r="Q1501" s="102"/>
      <c r="R1501" s="102"/>
      <c r="S1501" s="102"/>
      <c r="T1501" s="102"/>
      <c r="U1501" s="102"/>
      <c r="V1501" s="102"/>
      <c r="W1501" s="102"/>
      <c r="X1501" s="102"/>
      <c r="Y1501" s="102"/>
      <c r="Z1501" s="102"/>
      <c r="AA1501" s="102"/>
      <c r="AB1501" s="102"/>
      <c r="AC1501" s="102"/>
      <c r="AD1501" s="102"/>
      <c r="AE1501" s="102"/>
      <c r="AF1501" s="102"/>
      <c r="AG1501" s="104">
        <f>AG1489+1</f>
        <v>126</v>
      </c>
    </row>
    <row r="1502" spans="1:33" ht="24" customHeight="1" thickBot="1">
      <c r="A1502" s="100" t="s">
        <v>141</v>
      </c>
      <c r="B1502" s="100"/>
      <c r="C1502" s="100"/>
      <c r="D1502" s="100"/>
      <c r="E1502" s="100"/>
      <c r="F1502" s="101" t="s">
        <v>142</v>
      </c>
      <c r="G1502" s="100"/>
      <c r="H1502" s="100"/>
      <c r="I1502" s="100"/>
      <c r="J1502" s="100"/>
      <c r="K1502" s="100"/>
      <c r="L1502" s="100"/>
      <c r="M1502" s="100"/>
      <c r="N1502" s="100" t="s">
        <v>16</v>
      </c>
      <c r="O1502" s="100"/>
      <c r="P1502" s="100"/>
      <c r="Q1502" s="100"/>
      <c r="R1502" s="100"/>
      <c r="S1502" s="100"/>
      <c r="T1502" s="100"/>
      <c r="U1502" s="100"/>
      <c r="V1502" s="100"/>
      <c r="W1502" s="100"/>
      <c r="X1502" s="100"/>
      <c r="Y1502" s="100"/>
      <c r="Z1502" s="100"/>
      <c r="AA1502" s="100"/>
      <c r="AB1502" s="100"/>
      <c r="AC1502" s="100"/>
      <c r="AD1502" s="100"/>
      <c r="AE1502" s="100" t="s">
        <v>16</v>
      </c>
      <c r="AF1502" s="100"/>
      <c r="AG1502" s="100"/>
    </row>
    <row r="1503" spans="5:33" ht="24" customHeight="1">
      <c r="E1503" s="186" t="s">
        <v>148</v>
      </c>
      <c r="F1503" s="186"/>
      <c r="G1503" s="186"/>
      <c r="H1503" s="186"/>
      <c r="I1503" s="186"/>
      <c r="J1503" s="186"/>
      <c r="K1503" s="186"/>
      <c r="L1503" s="186"/>
      <c r="N1503" s="187"/>
      <c r="O1503" s="188"/>
      <c r="P1503" s="188"/>
      <c r="Q1503" s="189"/>
      <c r="V1503" s="186" t="s">
        <v>148</v>
      </c>
      <c r="W1503" s="186"/>
      <c r="X1503" s="186"/>
      <c r="Y1503" s="186"/>
      <c r="Z1503" s="186"/>
      <c r="AA1503" s="186"/>
      <c r="AB1503" s="186"/>
      <c r="AC1503" s="186"/>
      <c r="AE1503" s="187"/>
      <c r="AF1503" s="188"/>
      <c r="AG1503" s="189"/>
    </row>
    <row r="1504" spans="1:33" ht="24" customHeight="1" thickBot="1">
      <c r="A1504" s="185" t="s">
        <v>145</v>
      </c>
      <c r="B1504" s="185"/>
      <c r="C1504" s="185"/>
      <c r="D1504" s="185"/>
      <c r="E1504" s="186"/>
      <c r="F1504" s="186"/>
      <c r="G1504" s="186"/>
      <c r="H1504" s="186"/>
      <c r="I1504" s="186"/>
      <c r="J1504" s="186"/>
      <c r="K1504" s="186"/>
      <c r="L1504" s="186"/>
      <c r="N1504" s="190"/>
      <c r="O1504" s="191"/>
      <c r="P1504" s="191"/>
      <c r="Q1504" s="192"/>
      <c r="R1504" s="185" t="s">
        <v>146</v>
      </c>
      <c r="S1504" s="185"/>
      <c r="T1504" s="185"/>
      <c r="U1504" s="185"/>
      <c r="V1504" s="186"/>
      <c r="W1504" s="186"/>
      <c r="X1504" s="186"/>
      <c r="Y1504" s="186"/>
      <c r="Z1504" s="186"/>
      <c r="AA1504" s="186"/>
      <c r="AB1504" s="186"/>
      <c r="AC1504" s="186"/>
      <c r="AD1504" s="98"/>
      <c r="AE1504" s="190"/>
      <c r="AF1504" s="191"/>
      <c r="AG1504" s="192"/>
    </row>
    <row r="1505" ht="24" customHeight="1" thickBot="1"/>
    <row r="1506" spans="1:33" ht="24" customHeight="1" thickBot="1">
      <c r="A1506" s="184" t="s">
        <v>117</v>
      </c>
      <c r="B1506" s="184"/>
      <c r="C1506" s="184"/>
      <c r="D1506" s="184" t="s">
        <v>118</v>
      </c>
      <c r="E1506" s="184"/>
      <c r="F1506" s="184"/>
      <c r="G1506" s="184" t="s">
        <v>119</v>
      </c>
      <c r="H1506" s="184"/>
      <c r="I1506" s="184"/>
      <c r="J1506" s="184" t="s">
        <v>120</v>
      </c>
      <c r="K1506" s="184"/>
      <c r="L1506" s="184"/>
      <c r="M1506" s="184" t="s">
        <v>121</v>
      </c>
      <c r="N1506" s="184"/>
      <c r="O1506" s="184"/>
      <c r="P1506" s="184" t="s">
        <v>122</v>
      </c>
      <c r="Q1506" s="184"/>
      <c r="R1506" s="184"/>
      <c r="S1506" s="184" t="s">
        <v>123</v>
      </c>
      <c r="T1506" s="184"/>
      <c r="U1506" s="184"/>
      <c r="V1506" s="184" t="s">
        <v>124</v>
      </c>
      <c r="W1506" s="184"/>
      <c r="X1506" s="184"/>
      <c r="Y1506" s="184" t="s">
        <v>125</v>
      </c>
      <c r="Z1506" s="184"/>
      <c r="AA1506" s="184"/>
      <c r="AB1506" s="184" t="s">
        <v>126</v>
      </c>
      <c r="AC1506" s="184"/>
      <c r="AD1506" s="184"/>
      <c r="AE1506" s="184" t="s">
        <v>127</v>
      </c>
      <c r="AF1506" s="184"/>
      <c r="AG1506" s="184"/>
    </row>
    <row r="1507" spans="1:33" ht="24" customHeight="1">
      <c r="A1507" s="182"/>
      <c r="B1507" s="175" t="s">
        <v>18</v>
      </c>
      <c r="C1507" s="177"/>
      <c r="D1507" s="173"/>
      <c r="E1507" s="180" t="s">
        <v>18</v>
      </c>
      <c r="F1507" s="177"/>
      <c r="G1507" s="173"/>
      <c r="H1507" s="175" t="s">
        <v>18</v>
      </c>
      <c r="I1507" s="177"/>
      <c r="J1507" s="173"/>
      <c r="K1507" s="175" t="s">
        <v>18</v>
      </c>
      <c r="L1507" s="177"/>
      <c r="M1507" s="173"/>
      <c r="N1507" s="175" t="s">
        <v>18</v>
      </c>
      <c r="O1507" s="177"/>
      <c r="P1507" s="182"/>
      <c r="Q1507" s="175" t="s">
        <v>18</v>
      </c>
      <c r="R1507" s="177"/>
      <c r="S1507" s="173"/>
      <c r="T1507" s="180" t="s">
        <v>18</v>
      </c>
      <c r="U1507" s="177"/>
      <c r="V1507" s="173"/>
      <c r="W1507" s="175" t="s">
        <v>18</v>
      </c>
      <c r="X1507" s="177"/>
      <c r="Y1507" s="173"/>
      <c r="Z1507" s="175" t="s">
        <v>18</v>
      </c>
      <c r="AA1507" s="177"/>
      <c r="AB1507" s="173"/>
      <c r="AC1507" s="175" t="s">
        <v>18</v>
      </c>
      <c r="AD1507" s="177"/>
      <c r="AE1507" s="173"/>
      <c r="AF1507" s="175" t="s">
        <v>18</v>
      </c>
      <c r="AG1507" s="177"/>
    </row>
    <row r="1508" spans="1:33" ht="24" customHeight="1" thickBot="1">
      <c r="A1508" s="183"/>
      <c r="B1508" s="176"/>
      <c r="C1508" s="178"/>
      <c r="D1508" s="174"/>
      <c r="E1508" s="181"/>
      <c r="F1508" s="178"/>
      <c r="G1508" s="174"/>
      <c r="H1508" s="176"/>
      <c r="I1508" s="178"/>
      <c r="J1508" s="174"/>
      <c r="K1508" s="176"/>
      <c r="L1508" s="178"/>
      <c r="M1508" s="174"/>
      <c r="N1508" s="176"/>
      <c r="O1508" s="178"/>
      <c r="P1508" s="183"/>
      <c r="Q1508" s="176"/>
      <c r="R1508" s="178"/>
      <c r="S1508" s="174"/>
      <c r="T1508" s="181"/>
      <c r="U1508" s="178"/>
      <c r="V1508" s="174"/>
      <c r="W1508" s="176"/>
      <c r="X1508" s="178"/>
      <c r="Y1508" s="174"/>
      <c r="Z1508" s="176"/>
      <c r="AA1508" s="178"/>
      <c r="AB1508" s="174"/>
      <c r="AC1508" s="176"/>
      <c r="AD1508" s="178"/>
      <c r="AE1508" s="174"/>
      <c r="AF1508" s="176"/>
      <c r="AG1508" s="178"/>
    </row>
    <row r="1509" ht="24" customHeight="1"/>
    <row r="1510" spans="11:18" ht="24" customHeight="1">
      <c r="K1510" s="179" t="s">
        <v>147</v>
      </c>
      <c r="L1510" s="179"/>
      <c r="M1510" s="179"/>
      <c r="N1510" s="179"/>
      <c r="O1510" s="179"/>
      <c r="P1510" s="179"/>
      <c r="Q1510" s="179"/>
      <c r="R1510" s="179"/>
    </row>
    <row r="1511" spans="1:33" ht="24" customHeight="1">
      <c r="A1511" s="98"/>
      <c r="B1511" s="98"/>
      <c r="C1511" s="98"/>
      <c r="D1511" s="98"/>
      <c r="E1511" s="98"/>
      <c r="F1511" s="98"/>
      <c r="G1511" s="98"/>
      <c r="H1511" s="98"/>
      <c r="I1511" s="98"/>
      <c r="J1511" s="105" t="s">
        <v>143</v>
      </c>
      <c r="K1511" s="179"/>
      <c r="L1511" s="179"/>
      <c r="M1511" s="179"/>
      <c r="N1511" s="179"/>
      <c r="O1511" s="179"/>
      <c r="P1511" s="179"/>
      <c r="Q1511" s="179"/>
      <c r="R1511" s="179"/>
      <c r="S1511" s="98"/>
      <c r="T1511" s="98"/>
      <c r="U1511" s="98"/>
      <c r="V1511" s="98"/>
      <c r="W1511" s="98"/>
      <c r="X1511" s="98"/>
      <c r="Y1511" s="98"/>
      <c r="Z1511" s="98"/>
      <c r="AA1511" s="98"/>
      <c r="AB1511" s="98"/>
      <c r="AC1511" s="98"/>
      <c r="AD1511" s="98"/>
      <c r="AE1511" s="98"/>
      <c r="AF1511" s="98"/>
      <c r="AG1511" s="98"/>
    </row>
    <row r="1512" ht="24" customHeight="1">
      <c r="A1512" s="98"/>
    </row>
    <row r="1513" ht="24" customHeight="1">
      <c r="AG1513" s="104">
        <f>AG1501+1</f>
        <v>127</v>
      </c>
    </row>
    <row r="1514" spans="1:33" ht="24" customHeight="1" thickBot="1">
      <c r="A1514" s="100" t="s">
        <v>141</v>
      </c>
      <c r="B1514" s="100"/>
      <c r="C1514" s="100"/>
      <c r="D1514" s="100"/>
      <c r="E1514" s="100"/>
      <c r="F1514" s="101" t="s">
        <v>142</v>
      </c>
      <c r="G1514" s="100"/>
      <c r="H1514" s="100"/>
      <c r="I1514" s="100"/>
      <c r="J1514" s="100"/>
      <c r="K1514" s="100"/>
      <c r="L1514" s="100"/>
      <c r="M1514" s="100"/>
      <c r="N1514" s="100" t="s">
        <v>16</v>
      </c>
      <c r="O1514" s="100"/>
      <c r="P1514" s="100"/>
      <c r="Q1514" s="100"/>
      <c r="R1514" s="100"/>
      <c r="S1514" s="100"/>
      <c r="T1514" s="100"/>
      <c r="U1514" s="100"/>
      <c r="V1514" s="100"/>
      <c r="W1514" s="100"/>
      <c r="X1514" s="100"/>
      <c r="Y1514" s="100"/>
      <c r="Z1514" s="100"/>
      <c r="AA1514" s="100"/>
      <c r="AB1514" s="100"/>
      <c r="AC1514" s="100"/>
      <c r="AD1514" s="100"/>
      <c r="AE1514" s="100" t="s">
        <v>16</v>
      </c>
      <c r="AF1514" s="100"/>
      <c r="AG1514" s="100"/>
    </row>
    <row r="1515" spans="5:33" ht="24" customHeight="1">
      <c r="E1515" s="186" t="s">
        <v>148</v>
      </c>
      <c r="F1515" s="186"/>
      <c r="G1515" s="186"/>
      <c r="H1515" s="186"/>
      <c r="I1515" s="186"/>
      <c r="J1515" s="186"/>
      <c r="K1515" s="186"/>
      <c r="L1515" s="186"/>
      <c r="N1515" s="187"/>
      <c r="O1515" s="188"/>
      <c r="P1515" s="188"/>
      <c r="Q1515" s="189"/>
      <c r="V1515" s="186" t="s">
        <v>148</v>
      </c>
      <c r="W1515" s="186"/>
      <c r="X1515" s="186"/>
      <c r="Y1515" s="186"/>
      <c r="Z1515" s="186"/>
      <c r="AA1515" s="186"/>
      <c r="AB1515" s="186"/>
      <c r="AC1515" s="186"/>
      <c r="AE1515" s="187"/>
      <c r="AF1515" s="188"/>
      <c r="AG1515" s="189"/>
    </row>
    <row r="1516" spans="1:33" ht="24" customHeight="1" thickBot="1">
      <c r="A1516" s="185" t="s">
        <v>145</v>
      </c>
      <c r="B1516" s="185"/>
      <c r="C1516" s="185"/>
      <c r="D1516" s="185"/>
      <c r="E1516" s="186"/>
      <c r="F1516" s="186"/>
      <c r="G1516" s="186"/>
      <c r="H1516" s="186"/>
      <c r="I1516" s="186"/>
      <c r="J1516" s="186"/>
      <c r="K1516" s="186"/>
      <c r="L1516" s="186"/>
      <c r="N1516" s="190"/>
      <c r="O1516" s="191"/>
      <c r="P1516" s="191"/>
      <c r="Q1516" s="192"/>
      <c r="R1516" s="185" t="s">
        <v>146</v>
      </c>
      <c r="S1516" s="185"/>
      <c r="T1516" s="185"/>
      <c r="U1516" s="185"/>
      <c r="V1516" s="186"/>
      <c r="W1516" s="186"/>
      <c r="X1516" s="186"/>
      <c r="Y1516" s="186"/>
      <c r="Z1516" s="186"/>
      <c r="AA1516" s="186"/>
      <c r="AB1516" s="186"/>
      <c r="AC1516" s="186"/>
      <c r="AD1516" s="98"/>
      <c r="AE1516" s="190"/>
      <c r="AF1516" s="191"/>
      <c r="AG1516" s="192"/>
    </row>
    <row r="1517" ht="24" customHeight="1" thickBot="1"/>
    <row r="1518" spans="1:33" ht="24" customHeight="1" thickBot="1">
      <c r="A1518" s="184" t="s">
        <v>117</v>
      </c>
      <c r="B1518" s="184"/>
      <c r="C1518" s="184"/>
      <c r="D1518" s="184" t="s">
        <v>118</v>
      </c>
      <c r="E1518" s="184"/>
      <c r="F1518" s="184"/>
      <c r="G1518" s="184" t="s">
        <v>119</v>
      </c>
      <c r="H1518" s="184"/>
      <c r="I1518" s="184"/>
      <c r="J1518" s="184" t="s">
        <v>120</v>
      </c>
      <c r="K1518" s="184"/>
      <c r="L1518" s="184"/>
      <c r="M1518" s="184" t="s">
        <v>121</v>
      </c>
      <c r="N1518" s="184"/>
      <c r="O1518" s="184"/>
      <c r="P1518" s="184" t="s">
        <v>122</v>
      </c>
      <c r="Q1518" s="184"/>
      <c r="R1518" s="184"/>
      <c r="S1518" s="184" t="s">
        <v>123</v>
      </c>
      <c r="T1518" s="184"/>
      <c r="U1518" s="184"/>
      <c r="V1518" s="184" t="s">
        <v>124</v>
      </c>
      <c r="W1518" s="184"/>
      <c r="X1518" s="184"/>
      <c r="Y1518" s="184" t="s">
        <v>125</v>
      </c>
      <c r="Z1518" s="184"/>
      <c r="AA1518" s="184"/>
      <c r="AB1518" s="184" t="s">
        <v>126</v>
      </c>
      <c r="AC1518" s="184"/>
      <c r="AD1518" s="184"/>
      <c r="AE1518" s="184" t="s">
        <v>127</v>
      </c>
      <c r="AF1518" s="184"/>
      <c r="AG1518" s="184"/>
    </row>
    <row r="1519" spans="1:33" ht="24" customHeight="1">
      <c r="A1519" s="182"/>
      <c r="B1519" s="175" t="s">
        <v>18</v>
      </c>
      <c r="C1519" s="177"/>
      <c r="D1519" s="173"/>
      <c r="E1519" s="180" t="s">
        <v>18</v>
      </c>
      <c r="F1519" s="177"/>
      <c r="G1519" s="173"/>
      <c r="H1519" s="175" t="s">
        <v>18</v>
      </c>
      <c r="I1519" s="177"/>
      <c r="J1519" s="173"/>
      <c r="K1519" s="175" t="s">
        <v>18</v>
      </c>
      <c r="L1519" s="177"/>
      <c r="M1519" s="173"/>
      <c r="N1519" s="175" t="s">
        <v>18</v>
      </c>
      <c r="O1519" s="177"/>
      <c r="P1519" s="182"/>
      <c r="Q1519" s="175" t="s">
        <v>18</v>
      </c>
      <c r="R1519" s="177"/>
      <c r="S1519" s="173"/>
      <c r="T1519" s="180" t="s">
        <v>18</v>
      </c>
      <c r="U1519" s="177"/>
      <c r="V1519" s="173"/>
      <c r="W1519" s="175" t="s">
        <v>18</v>
      </c>
      <c r="X1519" s="177"/>
      <c r="Y1519" s="173"/>
      <c r="Z1519" s="175" t="s">
        <v>18</v>
      </c>
      <c r="AA1519" s="177"/>
      <c r="AB1519" s="173"/>
      <c r="AC1519" s="175" t="s">
        <v>18</v>
      </c>
      <c r="AD1519" s="177"/>
      <c r="AE1519" s="173"/>
      <c r="AF1519" s="175" t="s">
        <v>18</v>
      </c>
      <c r="AG1519" s="177"/>
    </row>
    <row r="1520" spans="1:33" ht="24" customHeight="1" thickBot="1">
      <c r="A1520" s="183"/>
      <c r="B1520" s="176"/>
      <c r="C1520" s="178"/>
      <c r="D1520" s="174"/>
      <c r="E1520" s="181"/>
      <c r="F1520" s="178"/>
      <c r="G1520" s="174"/>
      <c r="H1520" s="176"/>
      <c r="I1520" s="178"/>
      <c r="J1520" s="174"/>
      <c r="K1520" s="176"/>
      <c r="L1520" s="178"/>
      <c r="M1520" s="174"/>
      <c r="N1520" s="176"/>
      <c r="O1520" s="178"/>
      <c r="P1520" s="183"/>
      <c r="Q1520" s="176"/>
      <c r="R1520" s="178"/>
      <c r="S1520" s="174"/>
      <c r="T1520" s="181"/>
      <c r="U1520" s="178"/>
      <c r="V1520" s="174"/>
      <c r="W1520" s="176"/>
      <c r="X1520" s="178"/>
      <c r="Y1520" s="174"/>
      <c r="Z1520" s="176"/>
      <c r="AA1520" s="178"/>
      <c r="AB1520" s="174"/>
      <c r="AC1520" s="176"/>
      <c r="AD1520" s="178"/>
      <c r="AE1520" s="174"/>
      <c r="AF1520" s="176"/>
      <c r="AG1520" s="178"/>
    </row>
    <row r="1521" spans="1:33" ht="24" customHeight="1">
      <c r="A1521" s="102"/>
      <c r="B1521" s="102"/>
      <c r="C1521" s="102"/>
      <c r="D1521" s="102"/>
      <c r="E1521" s="102"/>
      <c r="F1521" s="102"/>
      <c r="G1521" s="102"/>
      <c r="H1521" s="102"/>
      <c r="I1521" s="102"/>
      <c r="J1521" s="102"/>
      <c r="K1521" s="102"/>
      <c r="L1521" s="102"/>
      <c r="M1521" s="102"/>
      <c r="N1521" s="102"/>
      <c r="O1521" s="102"/>
      <c r="P1521" s="102"/>
      <c r="Q1521" s="102"/>
      <c r="R1521" s="102"/>
      <c r="S1521" s="102"/>
      <c r="T1521" s="102"/>
      <c r="U1521" s="102"/>
      <c r="V1521" s="102"/>
      <c r="W1521" s="102"/>
      <c r="X1521" s="102"/>
      <c r="Y1521" s="102"/>
      <c r="Z1521" s="102"/>
      <c r="AA1521" s="102"/>
      <c r="AB1521" s="102"/>
      <c r="AC1521" s="102"/>
      <c r="AD1521" s="102"/>
      <c r="AE1521" s="102"/>
      <c r="AF1521" s="102"/>
      <c r="AG1521" s="102"/>
    </row>
    <row r="1522" spans="1:33" ht="24" customHeight="1">
      <c r="A1522" s="102"/>
      <c r="B1522" s="102"/>
      <c r="C1522" s="102"/>
      <c r="D1522" s="102"/>
      <c r="E1522" s="102"/>
      <c r="F1522" s="102"/>
      <c r="G1522" s="102"/>
      <c r="H1522" s="102"/>
      <c r="I1522" s="102"/>
      <c r="J1522" s="102"/>
      <c r="K1522" s="179" t="s">
        <v>147</v>
      </c>
      <c r="L1522" s="179"/>
      <c r="M1522" s="179"/>
      <c r="N1522" s="179"/>
      <c r="O1522" s="179"/>
      <c r="P1522" s="179"/>
      <c r="Q1522" s="179"/>
      <c r="R1522" s="179"/>
      <c r="S1522" s="102"/>
      <c r="T1522" s="102"/>
      <c r="U1522" s="102"/>
      <c r="V1522" s="102"/>
      <c r="W1522" s="102"/>
      <c r="X1522" s="102"/>
      <c r="Y1522" s="102"/>
      <c r="Z1522" s="102"/>
      <c r="AA1522" s="102"/>
      <c r="AB1522" s="102"/>
      <c r="AC1522" s="102"/>
      <c r="AD1522" s="102"/>
      <c r="AE1522" s="102"/>
      <c r="AF1522" s="102"/>
      <c r="AG1522" s="102"/>
    </row>
    <row r="1523" spans="1:33" ht="24" customHeight="1">
      <c r="A1523" s="98"/>
      <c r="B1523" s="102"/>
      <c r="C1523" s="102"/>
      <c r="D1523" s="102"/>
      <c r="E1523" s="102"/>
      <c r="F1523" s="102"/>
      <c r="G1523" s="102"/>
      <c r="H1523" s="102"/>
      <c r="I1523" s="102"/>
      <c r="J1523" s="105" t="s">
        <v>143</v>
      </c>
      <c r="K1523" s="179"/>
      <c r="L1523" s="179"/>
      <c r="M1523" s="179"/>
      <c r="N1523" s="179"/>
      <c r="O1523" s="179"/>
      <c r="P1523" s="179"/>
      <c r="Q1523" s="179"/>
      <c r="R1523" s="179"/>
      <c r="S1523" s="102"/>
      <c r="T1523" s="102"/>
      <c r="U1523" s="102"/>
      <c r="V1523" s="102"/>
      <c r="W1523" s="102"/>
      <c r="X1523" s="102"/>
      <c r="Y1523" s="102"/>
      <c r="Z1523" s="102"/>
      <c r="AA1523" s="102"/>
      <c r="AB1523" s="102"/>
      <c r="AC1523" s="102"/>
      <c r="AD1523" s="102"/>
      <c r="AE1523" s="102"/>
      <c r="AF1523" s="102"/>
      <c r="AG1523" s="102"/>
    </row>
    <row r="1524" spans="1:33" ht="24" customHeight="1">
      <c r="A1524" s="103"/>
      <c r="B1524" s="103"/>
      <c r="C1524" s="103"/>
      <c r="D1524" s="103"/>
      <c r="E1524" s="103"/>
      <c r="F1524" s="103"/>
      <c r="G1524" s="103"/>
      <c r="H1524" s="103"/>
      <c r="I1524" s="103"/>
      <c r="J1524" s="103"/>
      <c r="K1524" s="103"/>
      <c r="L1524" s="103"/>
      <c r="M1524" s="103"/>
      <c r="N1524" s="103"/>
      <c r="O1524" s="103"/>
      <c r="P1524" s="103"/>
      <c r="Q1524" s="103"/>
      <c r="R1524" s="103"/>
      <c r="S1524" s="103"/>
      <c r="T1524" s="103"/>
      <c r="U1524" s="103"/>
      <c r="V1524" s="103"/>
      <c r="W1524" s="103"/>
      <c r="X1524" s="103"/>
      <c r="Y1524" s="103"/>
      <c r="Z1524" s="103"/>
      <c r="AA1524" s="103"/>
      <c r="AB1524" s="103"/>
      <c r="AC1524" s="103"/>
      <c r="AD1524" s="103"/>
      <c r="AE1524" s="103"/>
      <c r="AF1524" s="103"/>
      <c r="AG1524" s="103"/>
    </row>
    <row r="1525" spans="1:33" ht="24" customHeight="1">
      <c r="A1525" s="102"/>
      <c r="B1525" s="102"/>
      <c r="C1525" s="102"/>
      <c r="D1525" s="102"/>
      <c r="E1525" s="102"/>
      <c r="F1525" s="102"/>
      <c r="G1525" s="102"/>
      <c r="H1525" s="102"/>
      <c r="I1525" s="102"/>
      <c r="J1525" s="102"/>
      <c r="K1525" s="102"/>
      <c r="L1525" s="102"/>
      <c r="M1525" s="102"/>
      <c r="N1525" s="102"/>
      <c r="O1525" s="102"/>
      <c r="P1525" s="102"/>
      <c r="Q1525" s="102"/>
      <c r="R1525" s="102"/>
      <c r="S1525" s="102"/>
      <c r="T1525" s="102"/>
      <c r="U1525" s="102"/>
      <c r="V1525" s="102"/>
      <c r="W1525" s="102"/>
      <c r="X1525" s="102"/>
      <c r="Y1525" s="102"/>
      <c r="Z1525" s="102"/>
      <c r="AA1525" s="102"/>
      <c r="AB1525" s="102"/>
      <c r="AC1525" s="102"/>
      <c r="AD1525" s="102"/>
      <c r="AE1525" s="102"/>
      <c r="AF1525" s="102"/>
      <c r="AG1525" s="104">
        <f>AG1513+1</f>
        <v>128</v>
      </c>
    </row>
    <row r="1526" spans="1:33" ht="24" customHeight="1" thickBot="1">
      <c r="A1526" s="100" t="s">
        <v>141</v>
      </c>
      <c r="B1526" s="100"/>
      <c r="C1526" s="100"/>
      <c r="D1526" s="100"/>
      <c r="E1526" s="100"/>
      <c r="F1526" s="101" t="s">
        <v>142</v>
      </c>
      <c r="G1526" s="100"/>
      <c r="H1526" s="100"/>
      <c r="I1526" s="100"/>
      <c r="J1526" s="100"/>
      <c r="K1526" s="100"/>
      <c r="L1526" s="100"/>
      <c r="M1526" s="100"/>
      <c r="N1526" s="100" t="s">
        <v>16</v>
      </c>
      <c r="O1526" s="100"/>
      <c r="P1526" s="100"/>
      <c r="Q1526" s="100"/>
      <c r="R1526" s="100"/>
      <c r="S1526" s="100"/>
      <c r="T1526" s="100"/>
      <c r="U1526" s="100"/>
      <c r="V1526" s="100"/>
      <c r="W1526" s="100"/>
      <c r="X1526" s="100"/>
      <c r="Y1526" s="100"/>
      <c r="Z1526" s="100"/>
      <c r="AA1526" s="100"/>
      <c r="AB1526" s="100"/>
      <c r="AC1526" s="100"/>
      <c r="AD1526" s="100"/>
      <c r="AE1526" s="100" t="s">
        <v>16</v>
      </c>
      <c r="AF1526" s="100"/>
      <c r="AG1526" s="100"/>
    </row>
    <row r="1527" spans="5:33" ht="24" customHeight="1">
      <c r="E1527" s="186" t="s">
        <v>148</v>
      </c>
      <c r="F1527" s="186"/>
      <c r="G1527" s="186"/>
      <c r="H1527" s="186"/>
      <c r="I1527" s="186"/>
      <c r="J1527" s="186"/>
      <c r="K1527" s="186"/>
      <c r="L1527" s="186"/>
      <c r="N1527" s="187"/>
      <c r="O1527" s="188"/>
      <c r="P1527" s="188"/>
      <c r="Q1527" s="189"/>
      <c r="V1527" s="186" t="s">
        <v>148</v>
      </c>
      <c r="W1527" s="186"/>
      <c r="X1527" s="186"/>
      <c r="Y1527" s="186"/>
      <c r="Z1527" s="186"/>
      <c r="AA1527" s="186"/>
      <c r="AB1527" s="186"/>
      <c r="AC1527" s="186"/>
      <c r="AE1527" s="187"/>
      <c r="AF1527" s="188"/>
      <c r="AG1527" s="189"/>
    </row>
    <row r="1528" spans="1:33" ht="24" customHeight="1" thickBot="1">
      <c r="A1528" s="185" t="s">
        <v>145</v>
      </c>
      <c r="B1528" s="185"/>
      <c r="C1528" s="185"/>
      <c r="D1528" s="185"/>
      <c r="E1528" s="186"/>
      <c r="F1528" s="186"/>
      <c r="G1528" s="186"/>
      <c r="H1528" s="186"/>
      <c r="I1528" s="186"/>
      <c r="J1528" s="186"/>
      <c r="K1528" s="186"/>
      <c r="L1528" s="186"/>
      <c r="N1528" s="190"/>
      <c r="O1528" s="191"/>
      <c r="P1528" s="191"/>
      <c r="Q1528" s="192"/>
      <c r="R1528" s="185" t="s">
        <v>146</v>
      </c>
      <c r="S1528" s="185"/>
      <c r="T1528" s="185"/>
      <c r="U1528" s="185"/>
      <c r="V1528" s="186"/>
      <c r="W1528" s="186"/>
      <c r="X1528" s="186"/>
      <c r="Y1528" s="186"/>
      <c r="Z1528" s="186"/>
      <c r="AA1528" s="186"/>
      <c r="AB1528" s="186"/>
      <c r="AC1528" s="186"/>
      <c r="AD1528" s="98"/>
      <c r="AE1528" s="190"/>
      <c r="AF1528" s="191"/>
      <c r="AG1528" s="192"/>
    </row>
    <row r="1529" ht="24" customHeight="1" thickBot="1"/>
    <row r="1530" spans="1:33" ht="24" customHeight="1" thickBot="1">
      <c r="A1530" s="184" t="s">
        <v>117</v>
      </c>
      <c r="B1530" s="184"/>
      <c r="C1530" s="184"/>
      <c r="D1530" s="184" t="s">
        <v>118</v>
      </c>
      <c r="E1530" s="184"/>
      <c r="F1530" s="184"/>
      <c r="G1530" s="184" t="s">
        <v>119</v>
      </c>
      <c r="H1530" s="184"/>
      <c r="I1530" s="184"/>
      <c r="J1530" s="184" t="s">
        <v>120</v>
      </c>
      <c r="K1530" s="184"/>
      <c r="L1530" s="184"/>
      <c r="M1530" s="184" t="s">
        <v>121</v>
      </c>
      <c r="N1530" s="184"/>
      <c r="O1530" s="184"/>
      <c r="P1530" s="184" t="s">
        <v>122</v>
      </c>
      <c r="Q1530" s="184"/>
      <c r="R1530" s="184"/>
      <c r="S1530" s="184" t="s">
        <v>123</v>
      </c>
      <c r="T1530" s="184"/>
      <c r="U1530" s="184"/>
      <c r="V1530" s="184" t="s">
        <v>124</v>
      </c>
      <c r="W1530" s="184"/>
      <c r="X1530" s="184"/>
      <c r="Y1530" s="184" t="s">
        <v>125</v>
      </c>
      <c r="Z1530" s="184"/>
      <c r="AA1530" s="184"/>
      <c r="AB1530" s="184" t="s">
        <v>126</v>
      </c>
      <c r="AC1530" s="184"/>
      <c r="AD1530" s="184"/>
      <c r="AE1530" s="184" t="s">
        <v>127</v>
      </c>
      <c r="AF1530" s="184"/>
      <c r="AG1530" s="184"/>
    </row>
    <row r="1531" spans="1:33" ht="24" customHeight="1">
      <c r="A1531" s="182"/>
      <c r="B1531" s="175" t="s">
        <v>18</v>
      </c>
      <c r="C1531" s="177"/>
      <c r="D1531" s="173"/>
      <c r="E1531" s="180" t="s">
        <v>18</v>
      </c>
      <c r="F1531" s="177"/>
      <c r="G1531" s="173"/>
      <c r="H1531" s="175" t="s">
        <v>18</v>
      </c>
      <c r="I1531" s="177"/>
      <c r="J1531" s="173"/>
      <c r="K1531" s="175" t="s">
        <v>18</v>
      </c>
      <c r="L1531" s="177"/>
      <c r="M1531" s="173"/>
      <c r="N1531" s="175" t="s">
        <v>18</v>
      </c>
      <c r="O1531" s="177"/>
      <c r="P1531" s="182"/>
      <c r="Q1531" s="175" t="s">
        <v>18</v>
      </c>
      <c r="R1531" s="177"/>
      <c r="S1531" s="173"/>
      <c r="T1531" s="180" t="s">
        <v>18</v>
      </c>
      <c r="U1531" s="177"/>
      <c r="V1531" s="173"/>
      <c r="W1531" s="175" t="s">
        <v>18</v>
      </c>
      <c r="X1531" s="177"/>
      <c r="Y1531" s="173"/>
      <c r="Z1531" s="175" t="s">
        <v>18</v>
      </c>
      <c r="AA1531" s="177"/>
      <c r="AB1531" s="173"/>
      <c r="AC1531" s="175" t="s">
        <v>18</v>
      </c>
      <c r="AD1531" s="177"/>
      <c r="AE1531" s="173"/>
      <c r="AF1531" s="175" t="s">
        <v>18</v>
      </c>
      <c r="AG1531" s="177"/>
    </row>
    <row r="1532" spans="1:33" ht="24" customHeight="1" thickBot="1">
      <c r="A1532" s="183"/>
      <c r="B1532" s="176"/>
      <c r="C1532" s="178"/>
      <c r="D1532" s="174"/>
      <c r="E1532" s="181"/>
      <c r="F1532" s="178"/>
      <c r="G1532" s="174"/>
      <c r="H1532" s="176"/>
      <c r="I1532" s="178"/>
      <c r="J1532" s="174"/>
      <c r="K1532" s="176"/>
      <c r="L1532" s="178"/>
      <c r="M1532" s="174"/>
      <c r="N1532" s="176"/>
      <c r="O1532" s="178"/>
      <c r="P1532" s="183"/>
      <c r="Q1532" s="176"/>
      <c r="R1532" s="178"/>
      <c r="S1532" s="174"/>
      <c r="T1532" s="181"/>
      <c r="U1532" s="178"/>
      <c r="V1532" s="174"/>
      <c r="W1532" s="176"/>
      <c r="X1532" s="178"/>
      <c r="Y1532" s="174"/>
      <c r="Z1532" s="176"/>
      <c r="AA1532" s="178"/>
      <c r="AB1532" s="174"/>
      <c r="AC1532" s="176"/>
      <c r="AD1532" s="178"/>
      <c r="AE1532" s="174"/>
      <c r="AF1532" s="176"/>
      <c r="AG1532" s="178"/>
    </row>
    <row r="1533" ht="24" customHeight="1"/>
    <row r="1534" spans="11:18" ht="24" customHeight="1">
      <c r="K1534" s="179" t="s">
        <v>147</v>
      </c>
      <c r="L1534" s="179"/>
      <c r="M1534" s="179"/>
      <c r="N1534" s="179"/>
      <c r="O1534" s="179"/>
      <c r="P1534" s="179"/>
      <c r="Q1534" s="179"/>
      <c r="R1534" s="179"/>
    </row>
    <row r="1535" spans="1:33" ht="24" customHeight="1">
      <c r="A1535" s="98"/>
      <c r="B1535" s="98"/>
      <c r="C1535" s="98"/>
      <c r="D1535" s="98"/>
      <c r="E1535" s="98"/>
      <c r="F1535" s="98"/>
      <c r="G1535" s="98"/>
      <c r="H1535" s="98"/>
      <c r="I1535" s="98"/>
      <c r="J1535" s="105" t="s">
        <v>143</v>
      </c>
      <c r="K1535" s="179"/>
      <c r="L1535" s="179"/>
      <c r="M1535" s="179"/>
      <c r="N1535" s="179"/>
      <c r="O1535" s="179"/>
      <c r="P1535" s="179"/>
      <c r="Q1535" s="179"/>
      <c r="R1535" s="179"/>
      <c r="S1535" s="98"/>
      <c r="T1535" s="98"/>
      <c r="U1535" s="98"/>
      <c r="V1535" s="98"/>
      <c r="W1535" s="98"/>
      <c r="X1535" s="98"/>
      <c r="Y1535" s="98"/>
      <c r="Z1535" s="98"/>
      <c r="AA1535" s="98"/>
      <c r="AB1535" s="98"/>
      <c r="AC1535" s="98"/>
      <c r="AD1535" s="98"/>
      <c r="AE1535" s="98"/>
      <c r="AF1535" s="98"/>
      <c r="AG1535" s="98"/>
    </row>
    <row r="1536" ht="24" customHeight="1">
      <c r="A1536" s="98"/>
    </row>
  </sheetData>
  <sheetProtection/>
  <mergeCells count="6512">
    <mergeCell ref="AE1531:AE1532"/>
    <mergeCell ref="AF1531:AF1532"/>
    <mergeCell ref="AG1531:AG1532"/>
    <mergeCell ref="K1534:R1535"/>
    <mergeCell ref="Y1531:Y1532"/>
    <mergeCell ref="Z1531:Z1532"/>
    <mergeCell ref="AA1531:AA1532"/>
    <mergeCell ref="AB1531:AB1532"/>
    <mergeCell ref="AC1531:AC1532"/>
    <mergeCell ref="AD1531:AD1532"/>
    <mergeCell ref="S1531:S1532"/>
    <mergeCell ref="T1531:T1532"/>
    <mergeCell ref="U1531:U1532"/>
    <mergeCell ref="V1531:V1532"/>
    <mergeCell ref="W1531:W1532"/>
    <mergeCell ref="X1531:X1532"/>
    <mergeCell ref="M1531:M1532"/>
    <mergeCell ref="N1531:N1532"/>
    <mergeCell ref="O1531:O1532"/>
    <mergeCell ref="P1531:P1532"/>
    <mergeCell ref="Q1531:Q1532"/>
    <mergeCell ref="R1531:R1532"/>
    <mergeCell ref="G1531:G1532"/>
    <mergeCell ref="H1531:H1532"/>
    <mergeCell ref="I1531:I1532"/>
    <mergeCell ref="J1531:J1532"/>
    <mergeCell ref="K1531:K1532"/>
    <mergeCell ref="L1531:L1532"/>
    <mergeCell ref="V1530:X1530"/>
    <mergeCell ref="Y1530:AA1530"/>
    <mergeCell ref="AB1530:AD1530"/>
    <mergeCell ref="AE1530:AG1530"/>
    <mergeCell ref="A1531:A1532"/>
    <mergeCell ref="B1531:B1532"/>
    <mergeCell ref="C1531:C1532"/>
    <mergeCell ref="D1531:D1532"/>
    <mergeCell ref="E1531:E1532"/>
    <mergeCell ref="F1531:F1532"/>
    <mergeCell ref="A1528:D1528"/>
    <mergeCell ref="R1528:U1528"/>
    <mergeCell ref="A1530:C1530"/>
    <mergeCell ref="D1530:F1530"/>
    <mergeCell ref="G1530:I1530"/>
    <mergeCell ref="J1530:L1530"/>
    <mergeCell ref="M1530:O1530"/>
    <mergeCell ref="P1530:R1530"/>
    <mergeCell ref="S1530:U1530"/>
    <mergeCell ref="AE1519:AE1520"/>
    <mergeCell ref="AF1519:AF1520"/>
    <mergeCell ref="AG1519:AG1520"/>
    <mergeCell ref="K1522:R1523"/>
    <mergeCell ref="E1527:L1528"/>
    <mergeCell ref="N1527:Q1528"/>
    <mergeCell ref="V1527:AC1528"/>
    <mergeCell ref="AE1527:AG1528"/>
    <mergeCell ref="Y1519:Y1520"/>
    <mergeCell ref="Z1519:Z1520"/>
    <mergeCell ref="AA1519:AA1520"/>
    <mergeCell ref="AB1519:AB1520"/>
    <mergeCell ref="AC1519:AC1520"/>
    <mergeCell ref="AD1519:AD1520"/>
    <mergeCell ref="S1519:S1520"/>
    <mergeCell ref="T1519:T1520"/>
    <mergeCell ref="U1519:U1520"/>
    <mergeCell ref="V1519:V1520"/>
    <mergeCell ref="W1519:W1520"/>
    <mergeCell ref="X1519:X1520"/>
    <mergeCell ref="M1519:M1520"/>
    <mergeCell ref="N1519:N1520"/>
    <mergeCell ref="O1519:O1520"/>
    <mergeCell ref="P1519:P1520"/>
    <mergeCell ref="Q1519:Q1520"/>
    <mergeCell ref="R1519:R1520"/>
    <mergeCell ref="G1519:G1520"/>
    <mergeCell ref="H1519:H1520"/>
    <mergeCell ref="I1519:I1520"/>
    <mergeCell ref="J1519:J1520"/>
    <mergeCell ref="K1519:K1520"/>
    <mergeCell ref="L1519:L1520"/>
    <mergeCell ref="V1518:X1518"/>
    <mergeCell ref="Y1518:AA1518"/>
    <mergeCell ref="AB1518:AD1518"/>
    <mergeCell ref="AE1518:AG1518"/>
    <mergeCell ref="A1519:A1520"/>
    <mergeCell ref="B1519:B1520"/>
    <mergeCell ref="C1519:C1520"/>
    <mergeCell ref="D1519:D1520"/>
    <mergeCell ref="E1519:E1520"/>
    <mergeCell ref="F1519:F1520"/>
    <mergeCell ref="A1516:D1516"/>
    <mergeCell ref="R1516:U1516"/>
    <mergeCell ref="A1518:C1518"/>
    <mergeCell ref="D1518:F1518"/>
    <mergeCell ref="G1518:I1518"/>
    <mergeCell ref="J1518:L1518"/>
    <mergeCell ref="M1518:O1518"/>
    <mergeCell ref="P1518:R1518"/>
    <mergeCell ref="S1518:U1518"/>
    <mergeCell ref="AE1507:AE1508"/>
    <mergeCell ref="AF1507:AF1508"/>
    <mergeCell ref="AG1507:AG1508"/>
    <mergeCell ref="K1510:R1511"/>
    <mergeCell ref="E1515:L1516"/>
    <mergeCell ref="N1515:Q1516"/>
    <mergeCell ref="V1515:AC1516"/>
    <mergeCell ref="AE1515:AG1516"/>
    <mergeCell ref="Y1507:Y1508"/>
    <mergeCell ref="Z1507:Z1508"/>
    <mergeCell ref="AA1507:AA1508"/>
    <mergeCell ref="AB1507:AB1508"/>
    <mergeCell ref="AC1507:AC1508"/>
    <mergeCell ref="AD1507:AD1508"/>
    <mergeCell ref="S1507:S1508"/>
    <mergeCell ref="T1507:T1508"/>
    <mergeCell ref="U1507:U1508"/>
    <mergeCell ref="V1507:V1508"/>
    <mergeCell ref="W1507:W1508"/>
    <mergeCell ref="X1507:X1508"/>
    <mergeCell ref="M1507:M1508"/>
    <mergeCell ref="N1507:N1508"/>
    <mergeCell ref="O1507:O1508"/>
    <mergeCell ref="P1507:P1508"/>
    <mergeCell ref="Q1507:Q1508"/>
    <mergeCell ref="R1507:R1508"/>
    <mergeCell ref="G1507:G1508"/>
    <mergeCell ref="H1507:H1508"/>
    <mergeCell ref="I1507:I1508"/>
    <mergeCell ref="J1507:J1508"/>
    <mergeCell ref="K1507:K1508"/>
    <mergeCell ref="L1507:L1508"/>
    <mergeCell ref="V1506:X1506"/>
    <mergeCell ref="Y1506:AA1506"/>
    <mergeCell ref="AB1506:AD1506"/>
    <mergeCell ref="AE1506:AG1506"/>
    <mergeCell ref="A1507:A1508"/>
    <mergeCell ref="B1507:B1508"/>
    <mergeCell ref="C1507:C1508"/>
    <mergeCell ref="D1507:D1508"/>
    <mergeCell ref="E1507:E1508"/>
    <mergeCell ref="F1507:F1508"/>
    <mergeCell ref="A1504:D1504"/>
    <mergeCell ref="R1504:U1504"/>
    <mergeCell ref="A1506:C1506"/>
    <mergeCell ref="D1506:F1506"/>
    <mergeCell ref="G1506:I1506"/>
    <mergeCell ref="J1506:L1506"/>
    <mergeCell ref="M1506:O1506"/>
    <mergeCell ref="P1506:R1506"/>
    <mergeCell ref="S1506:U1506"/>
    <mergeCell ref="AE1495:AE1496"/>
    <mergeCell ref="AF1495:AF1496"/>
    <mergeCell ref="AG1495:AG1496"/>
    <mergeCell ref="E1503:L1504"/>
    <mergeCell ref="N1503:Q1504"/>
    <mergeCell ref="V1503:AC1504"/>
    <mergeCell ref="AE1503:AG1504"/>
    <mergeCell ref="Y1495:Y1496"/>
    <mergeCell ref="Z1495:Z1496"/>
    <mergeCell ref="AA1495:AA1496"/>
    <mergeCell ref="AB1495:AB1496"/>
    <mergeCell ref="AC1495:AC1496"/>
    <mergeCell ref="AD1495:AD1496"/>
    <mergeCell ref="S1495:S1496"/>
    <mergeCell ref="T1495:T1496"/>
    <mergeCell ref="U1495:U1496"/>
    <mergeCell ref="V1495:V1496"/>
    <mergeCell ref="W1495:W1496"/>
    <mergeCell ref="X1495:X1496"/>
    <mergeCell ref="M1495:M1496"/>
    <mergeCell ref="N1495:N1496"/>
    <mergeCell ref="O1495:O1496"/>
    <mergeCell ref="P1495:P1496"/>
    <mergeCell ref="Q1495:Q1496"/>
    <mergeCell ref="R1495:R1496"/>
    <mergeCell ref="G1495:G1496"/>
    <mergeCell ref="H1495:H1496"/>
    <mergeCell ref="I1495:I1496"/>
    <mergeCell ref="J1495:J1496"/>
    <mergeCell ref="K1495:K1496"/>
    <mergeCell ref="L1495:L1496"/>
    <mergeCell ref="V1494:X1494"/>
    <mergeCell ref="Y1494:AA1494"/>
    <mergeCell ref="AB1494:AD1494"/>
    <mergeCell ref="AE1494:AG1494"/>
    <mergeCell ref="A1495:A1496"/>
    <mergeCell ref="B1495:B1496"/>
    <mergeCell ref="C1495:C1496"/>
    <mergeCell ref="D1495:D1496"/>
    <mergeCell ref="E1495:E1496"/>
    <mergeCell ref="F1495:F1496"/>
    <mergeCell ref="A1492:D1492"/>
    <mergeCell ref="R1492:U1492"/>
    <mergeCell ref="A1494:C1494"/>
    <mergeCell ref="D1494:F1494"/>
    <mergeCell ref="G1494:I1494"/>
    <mergeCell ref="J1494:L1494"/>
    <mergeCell ref="M1494:O1494"/>
    <mergeCell ref="P1494:R1494"/>
    <mergeCell ref="S1494:U1494"/>
    <mergeCell ref="AE1483:AE1484"/>
    <mergeCell ref="AF1483:AF1484"/>
    <mergeCell ref="AG1483:AG1484"/>
    <mergeCell ref="K1486:R1487"/>
    <mergeCell ref="E1491:L1492"/>
    <mergeCell ref="N1491:Q1492"/>
    <mergeCell ref="V1491:AC1492"/>
    <mergeCell ref="AE1491:AG1492"/>
    <mergeCell ref="Y1483:Y1484"/>
    <mergeCell ref="Z1483:Z1484"/>
    <mergeCell ref="AA1483:AA1484"/>
    <mergeCell ref="AB1483:AB1484"/>
    <mergeCell ref="AC1483:AC1484"/>
    <mergeCell ref="AD1483:AD1484"/>
    <mergeCell ref="S1483:S1484"/>
    <mergeCell ref="T1483:T1484"/>
    <mergeCell ref="U1483:U1484"/>
    <mergeCell ref="V1483:V1484"/>
    <mergeCell ref="W1483:W1484"/>
    <mergeCell ref="X1483:X1484"/>
    <mergeCell ref="M1483:M1484"/>
    <mergeCell ref="N1483:N1484"/>
    <mergeCell ref="O1483:O1484"/>
    <mergeCell ref="P1483:P1484"/>
    <mergeCell ref="Q1483:Q1484"/>
    <mergeCell ref="R1483:R1484"/>
    <mergeCell ref="G1483:G1484"/>
    <mergeCell ref="H1483:H1484"/>
    <mergeCell ref="I1483:I1484"/>
    <mergeCell ref="J1483:J1484"/>
    <mergeCell ref="K1483:K1484"/>
    <mergeCell ref="L1483:L1484"/>
    <mergeCell ref="V1482:X1482"/>
    <mergeCell ref="Y1482:AA1482"/>
    <mergeCell ref="AB1482:AD1482"/>
    <mergeCell ref="AE1482:AG1482"/>
    <mergeCell ref="A1483:A1484"/>
    <mergeCell ref="B1483:B1484"/>
    <mergeCell ref="C1483:C1484"/>
    <mergeCell ref="D1483:D1484"/>
    <mergeCell ref="E1483:E1484"/>
    <mergeCell ref="F1483:F1484"/>
    <mergeCell ref="A1480:D1480"/>
    <mergeCell ref="R1480:U1480"/>
    <mergeCell ref="A1482:C1482"/>
    <mergeCell ref="D1482:F1482"/>
    <mergeCell ref="G1482:I1482"/>
    <mergeCell ref="J1482:L1482"/>
    <mergeCell ref="M1482:O1482"/>
    <mergeCell ref="P1482:R1482"/>
    <mergeCell ref="S1482:U1482"/>
    <mergeCell ref="AE1471:AE1472"/>
    <mergeCell ref="AF1471:AF1472"/>
    <mergeCell ref="AG1471:AG1472"/>
    <mergeCell ref="K1474:R1475"/>
    <mergeCell ref="E1479:L1480"/>
    <mergeCell ref="N1479:Q1480"/>
    <mergeCell ref="V1479:AC1480"/>
    <mergeCell ref="AE1479:AG1480"/>
    <mergeCell ref="Y1471:Y1472"/>
    <mergeCell ref="Z1471:Z1472"/>
    <mergeCell ref="AA1471:AA1472"/>
    <mergeCell ref="AB1471:AB1472"/>
    <mergeCell ref="AC1471:AC1472"/>
    <mergeCell ref="AD1471:AD1472"/>
    <mergeCell ref="S1471:S1472"/>
    <mergeCell ref="T1471:T1472"/>
    <mergeCell ref="U1471:U1472"/>
    <mergeCell ref="V1471:V1472"/>
    <mergeCell ref="W1471:W1472"/>
    <mergeCell ref="X1471:X1472"/>
    <mergeCell ref="M1471:M1472"/>
    <mergeCell ref="N1471:N1472"/>
    <mergeCell ref="O1471:O1472"/>
    <mergeCell ref="P1471:P1472"/>
    <mergeCell ref="Q1471:Q1472"/>
    <mergeCell ref="R1471:R1472"/>
    <mergeCell ref="G1471:G1472"/>
    <mergeCell ref="H1471:H1472"/>
    <mergeCell ref="I1471:I1472"/>
    <mergeCell ref="J1471:J1472"/>
    <mergeCell ref="K1471:K1472"/>
    <mergeCell ref="L1471:L1472"/>
    <mergeCell ref="V1470:X1470"/>
    <mergeCell ref="Y1470:AA1470"/>
    <mergeCell ref="AB1470:AD1470"/>
    <mergeCell ref="AE1470:AG1470"/>
    <mergeCell ref="A1471:A1472"/>
    <mergeCell ref="B1471:B1472"/>
    <mergeCell ref="C1471:C1472"/>
    <mergeCell ref="D1471:D1472"/>
    <mergeCell ref="E1471:E1472"/>
    <mergeCell ref="F1471:F1472"/>
    <mergeCell ref="A1468:D1468"/>
    <mergeCell ref="R1468:U1468"/>
    <mergeCell ref="A1470:C1470"/>
    <mergeCell ref="D1470:F1470"/>
    <mergeCell ref="G1470:I1470"/>
    <mergeCell ref="J1470:L1470"/>
    <mergeCell ref="M1470:O1470"/>
    <mergeCell ref="P1470:R1470"/>
    <mergeCell ref="S1470:U1470"/>
    <mergeCell ref="AE1459:AE1460"/>
    <mergeCell ref="AF1459:AF1460"/>
    <mergeCell ref="AG1459:AG1460"/>
    <mergeCell ref="K1462:R1463"/>
    <mergeCell ref="E1467:L1468"/>
    <mergeCell ref="N1467:Q1468"/>
    <mergeCell ref="V1467:AC1468"/>
    <mergeCell ref="AE1467:AG1468"/>
    <mergeCell ref="Y1459:Y1460"/>
    <mergeCell ref="Z1459:Z1460"/>
    <mergeCell ref="AA1459:AA1460"/>
    <mergeCell ref="AB1459:AB1460"/>
    <mergeCell ref="AC1459:AC1460"/>
    <mergeCell ref="AD1459:AD1460"/>
    <mergeCell ref="S1459:S1460"/>
    <mergeCell ref="T1459:T1460"/>
    <mergeCell ref="U1459:U1460"/>
    <mergeCell ref="V1459:V1460"/>
    <mergeCell ref="W1459:W1460"/>
    <mergeCell ref="X1459:X1460"/>
    <mergeCell ref="M1459:M1460"/>
    <mergeCell ref="N1459:N1460"/>
    <mergeCell ref="O1459:O1460"/>
    <mergeCell ref="P1459:P1460"/>
    <mergeCell ref="Q1459:Q1460"/>
    <mergeCell ref="R1459:R1460"/>
    <mergeCell ref="G1459:G1460"/>
    <mergeCell ref="H1459:H1460"/>
    <mergeCell ref="I1459:I1460"/>
    <mergeCell ref="J1459:J1460"/>
    <mergeCell ref="K1459:K1460"/>
    <mergeCell ref="L1459:L1460"/>
    <mergeCell ref="V1458:X1458"/>
    <mergeCell ref="Y1458:AA1458"/>
    <mergeCell ref="AB1458:AD1458"/>
    <mergeCell ref="AE1458:AG1458"/>
    <mergeCell ref="A1459:A1460"/>
    <mergeCell ref="B1459:B1460"/>
    <mergeCell ref="C1459:C1460"/>
    <mergeCell ref="D1459:D1460"/>
    <mergeCell ref="E1459:E1460"/>
    <mergeCell ref="F1459:F1460"/>
    <mergeCell ref="A1456:D1456"/>
    <mergeCell ref="R1456:U1456"/>
    <mergeCell ref="A1458:C1458"/>
    <mergeCell ref="D1458:F1458"/>
    <mergeCell ref="G1458:I1458"/>
    <mergeCell ref="J1458:L1458"/>
    <mergeCell ref="M1458:O1458"/>
    <mergeCell ref="P1458:R1458"/>
    <mergeCell ref="S1458:U1458"/>
    <mergeCell ref="AE1447:AE1448"/>
    <mergeCell ref="AF1447:AF1448"/>
    <mergeCell ref="AG1447:AG1448"/>
    <mergeCell ref="K1450:R1451"/>
    <mergeCell ref="E1455:L1456"/>
    <mergeCell ref="N1455:Q1456"/>
    <mergeCell ref="V1455:AC1456"/>
    <mergeCell ref="AE1455:AG1456"/>
    <mergeCell ref="Y1447:Y1448"/>
    <mergeCell ref="Z1447:Z1448"/>
    <mergeCell ref="AA1447:AA1448"/>
    <mergeCell ref="AB1447:AB1448"/>
    <mergeCell ref="AC1447:AC1448"/>
    <mergeCell ref="AD1447:AD1448"/>
    <mergeCell ref="S1447:S1448"/>
    <mergeCell ref="T1447:T1448"/>
    <mergeCell ref="U1447:U1448"/>
    <mergeCell ref="V1447:V1448"/>
    <mergeCell ref="W1447:W1448"/>
    <mergeCell ref="X1447:X1448"/>
    <mergeCell ref="M1447:M1448"/>
    <mergeCell ref="N1447:N1448"/>
    <mergeCell ref="O1447:O1448"/>
    <mergeCell ref="P1447:P1448"/>
    <mergeCell ref="Q1447:Q1448"/>
    <mergeCell ref="R1447:R1448"/>
    <mergeCell ref="G1447:G1448"/>
    <mergeCell ref="H1447:H1448"/>
    <mergeCell ref="I1447:I1448"/>
    <mergeCell ref="J1447:J1448"/>
    <mergeCell ref="K1447:K1448"/>
    <mergeCell ref="L1447:L1448"/>
    <mergeCell ref="V1446:X1446"/>
    <mergeCell ref="Y1446:AA1446"/>
    <mergeCell ref="AB1446:AD1446"/>
    <mergeCell ref="AE1446:AG1446"/>
    <mergeCell ref="A1447:A1448"/>
    <mergeCell ref="B1447:B1448"/>
    <mergeCell ref="C1447:C1448"/>
    <mergeCell ref="D1447:D1448"/>
    <mergeCell ref="E1447:E1448"/>
    <mergeCell ref="F1447:F1448"/>
    <mergeCell ref="A1444:D1444"/>
    <mergeCell ref="R1444:U1444"/>
    <mergeCell ref="A1446:C1446"/>
    <mergeCell ref="D1446:F1446"/>
    <mergeCell ref="G1446:I1446"/>
    <mergeCell ref="J1446:L1446"/>
    <mergeCell ref="M1446:O1446"/>
    <mergeCell ref="P1446:R1446"/>
    <mergeCell ref="S1446:U1446"/>
    <mergeCell ref="AE1435:AE1436"/>
    <mergeCell ref="AF1435:AF1436"/>
    <mergeCell ref="AG1435:AG1436"/>
    <mergeCell ref="K1438:R1439"/>
    <mergeCell ref="E1443:L1444"/>
    <mergeCell ref="N1443:Q1444"/>
    <mergeCell ref="V1443:AC1444"/>
    <mergeCell ref="AE1443:AG1444"/>
    <mergeCell ref="Y1435:Y1436"/>
    <mergeCell ref="Z1435:Z1436"/>
    <mergeCell ref="AA1435:AA1436"/>
    <mergeCell ref="AB1435:AB1436"/>
    <mergeCell ref="AC1435:AC1436"/>
    <mergeCell ref="AD1435:AD1436"/>
    <mergeCell ref="S1435:S1436"/>
    <mergeCell ref="T1435:T1436"/>
    <mergeCell ref="U1435:U1436"/>
    <mergeCell ref="V1435:V1436"/>
    <mergeCell ref="W1435:W1436"/>
    <mergeCell ref="X1435:X1436"/>
    <mergeCell ref="M1435:M1436"/>
    <mergeCell ref="N1435:N1436"/>
    <mergeCell ref="O1435:O1436"/>
    <mergeCell ref="P1435:P1436"/>
    <mergeCell ref="Q1435:Q1436"/>
    <mergeCell ref="R1435:R1436"/>
    <mergeCell ref="G1435:G1436"/>
    <mergeCell ref="H1435:H1436"/>
    <mergeCell ref="I1435:I1436"/>
    <mergeCell ref="J1435:J1436"/>
    <mergeCell ref="K1435:K1436"/>
    <mergeCell ref="L1435:L1436"/>
    <mergeCell ref="V1434:X1434"/>
    <mergeCell ref="Y1434:AA1434"/>
    <mergeCell ref="AB1434:AD1434"/>
    <mergeCell ref="AE1434:AG1434"/>
    <mergeCell ref="A1435:A1436"/>
    <mergeCell ref="B1435:B1436"/>
    <mergeCell ref="C1435:C1436"/>
    <mergeCell ref="D1435:D1436"/>
    <mergeCell ref="E1435:E1436"/>
    <mergeCell ref="F1435:F1436"/>
    <mergeCell ref="A1432:D1432"/>
    <mergeCell ref="R1432:U1432"/>
    <mergeCell ref="A1434:C1434"/>
    <mergeCell ref="D1434:F1434"/>
    <mergeCell ref="G1434:I1434"/>
    <mergeCell ref="J1434:L1434"/>
    <mergeCell ref="M1434:O1434"/>
    <mergeCell ref="P1434:R1434"/>
    <mergeCell ref="S1434:U1434"/>
    <mergeCell ref="AE1423:AE1424"/>
    <mergeCell ref="AF1423:AF1424"/>
    <mergeCell ref="AG1423:AG1424"/>
    <mergeCell ref="K1426:R1427"/>
    <mergeCell ref="E1431:L1432"/>
    <mergeCell ref="N1431:Q1432"/>
    <mergeCell ref="V1431:AC1432"/>
    <mergeCell ref="AE1431:AG1432"/>
    <mergeCell ref="Y1423:Y1424"/>
    <mergeCell ref="Z1423:Z1424"/>
    <mergeCell ref="AA1423:AA1424"/>
    <mergeCell ref="AB1423:AB1424"/>
    <mergeCell ref="AC1423:AC1424"/>
    <mergeCell ref="AD1423:AD1424"/>
    <mergeCell ref="S1423:S1424"/>
    <mergeCell ref="T1423:T1424"/>
    <mergeCell ref="U1423:U1424"/>
    <mergeCell ref="V1423:V1424"/>
    <mergeCell ref="W1423:W1424"/>
    <mergeCell ref="X1423:X1424"/>
    <mergeCell ref="M1423:M1424"/>
    <mergeCell ref="N1423:N1424"/>
    <mergeCell ref="O1423:O1424"/>
    <mergeCell ref="P1423:P1424"/>
    <mergeCell ref="Q1423:Q1424"/>
    <mergeCell ref="R1423:R1424"/>
    <mergeCell ref="G1423:G1424"/>
    <mergeCell ref="H1423:H1424"/>
    <mergeCell ref="I1423:I1424"/>
    <mergeCell ref="J1423:J1424"/>
    <mergeCell ref="K1423:K1424"/>
    <mergeCell ref="L1423:L1424"/>
    <mergeCell ref="V1422:X1422"/>
    <mergeCell ref="Y1422:AA1422"/>
    <mergeCell ref="AB1422:AD1422"/>
    <mergeCell ref="AE1422:AG1422"/>
    <mergeCell ref="A1423:A1424"/>
    <mergeCell ref="B1423:B1424"/>
    <mergeCell ref="C1423:C1424"/>
    <mergeCell ref="D1423:D1424"/>
    <mergeCell ref="E1423:E1424"/>
    <mergeCell ref="F1423:F1424"/>
    <mergeCell ref="A1420:D1420"/>
    <mergeCell ref="R1420:U1420"/>
    <mergeCell ref="A1422:C1422"/>
    <mergeCell ref="D1422:F1422"/>
    <mergeCell ref="G1422:I1422"/>
    <mergeCell ref="J1422:L1422"/>
    <mergeCell ref="M1422:O1422"/>
    <mergeCell ref="P1422:R1422"/>
    <mergeCell ref="S1422:U1422"/>
    <mergeCell ref="AE1411:AE1412"/>
    <mergeCell ref="AF1411:AF1412"/>
    <mergeCell ref="AG1411:AG1412"/>
    <mergeCell ref="K1414:R1415"/>
    <mergeCell ref="E1419:L1420"/>
    <mergeCell ref="N1419:Q1420"/>
    <mergeCell ref="V1419:AC1420"/>
    <mergeCell ref="AE1419:AG1420"/>
    <mergeCell ref="Y1411:Y1412"/>
    <mergeCell ref="Z1411:Z1412"/>
    <mergeCell ref="AA1411:AA1412"/>
    <mergeCell ref="AB1411:AB1412"/>
    <mergeCell ref="AC1411:AC1412"/>
    <mergeCell ref="AD1411:AD1412"/>
    <mergeCell ref="S1411:S1412"/>
    <mergeCell ref="T1411:T1412"/>
    <mergeCell ref="U1411:U1412"/>
    <mergeCell ref="V1411:V1412"/>
    <mergeCell ref="W1411:W1412"/>
    <mergeCell ref="X1411:X1412"/>
    <mergeCell ref="M1411:M1412"/>
    <mergeCell ref="N1411:N1412"/>
    <mergeCell ref="O1411:O1412"/>
    <mergeCell ref="P1411:P1412"/>
    <mergeCell ref="Q1411:Q1412"/>
    <mergeCell ref="R1411:R1412"/>
    <mergeCell ref="G1411:G1412"/>
    <mergeCell ref="H1411:H1412"/>
    <mergeCell ref="I1411:I1412"/>
    <mergeCell ref="J1411:J1412"/>
    <mergeCell ref="K1411:K1412"/>
    <mergeCell ref="L1411:L1412"/>
    <mergeCell ref="V1410:X1410"/>
    <mergeCell ref="Y1410:AA1410"/>
    <mergeCell ref="AB1410:AD1410"/>
    <mergeCell ref="AE1410:AG1410"/>
    <mergeCell ref="A1411:A1412"/>
    <mergeCell ref="B1411:B1412"/>
    <mergeCell ref="C1411:C1412"/>
    <mergeCell ref="D1411:D1412"/>
    <mergeCell ref="E1411:E1412"/>
    <mergeCell ref="F1411:F1412"/>
    <mergeCell ref="A1408:D1408"/>
    <mergeCell ref="R1408:U1408"/>
    <mergeCell ref="A1410:C1410"/>
    <mergeCell ref="D1410:F1410"/>
    <mergeCell ref="G1410:I1410"/>
    <mergeCell ref="J1410:L1410"/>
    <mergeCell ref="M1410:O1410"/>
    <mergeCell ref="P1410:R1410"/>
    <mergeCell ref="S1410:U1410"/>
    <mergeCell ref="AE1399:AE1400"/>
    <mergeCell ref="AF1399:AF1400"/>
    <mergeCell ref="AG1399:AG1400"/>
    <mergeCell ref="E1407:L1408"/>
    <mergeCell ref="N1407:Q1408"/>
    <mergeCell ref="V1407:AC1408"/>
    <mergeCell ref="AE1407:AG1408"/>
    <mergeCell ref="Y1399:Y1400"/>
    <mergeCell ref="Z1399:Z1400"/>
    <mergeCell ref="AA1399:AA1400"/>
    <mergeCell ref="AB1399:AB1400"/>
    <mergeCell ref="AC1399:AC1400"/>
    <mergeCell ref="AD1399:AD1400"/>
    <mergeCell ref="S1399:S1400"/>
    <mergeCell ref="T1399:T1400"/>
    <mergeCell ref="U1399:U1400"/>
    <mergeCell ref="V1399:V1400"/>
    <mergeCell ref="W1399:W1400"/>
    <mergeCell ref="X1399:X1400"/>
    <mergeCell ref="M1399:M1400"/>
    <mergeCell ref="N1399:N1400"/>
    <mergeCell ref="O1399:O1400"/>
    <mergeCell ref="P1399:P1400"/>
    <mergeCell ref="Q1399:Q1400"/>
    <mergeCell ref="R1399:R1400"/>
    <mergeCell ref="G1399:G1400"/>
    <mergeCell ref="H1399:H1400"/>
    <mergeCell ref="I1399:I1400"/>
    <mergeCell ref="J1399:J1400"/>
    <mergeCell ref="K1399:K1400"/>
    <mergeCell ref="L1399:L1400"/>
    <mergeCell ref="V1398:X1398"/>
    <mergeCell ref="Y1398:AA1398"/>
    <mergeCell ref="AB1398:AD1398"/>
    <mergeCell ref="AE1398:AG1398"/>
    <mergeCell ref="A1399:A1400"/>
    <mergeCell ref="B1399:B1400"/>
    <mergeCell ref="C1399:C1400"/>
    <mergeCell ref="D1399:D1400"/>
    <mergeCell ref="E1399:E1400"/>
    <mergeCell ref="F1399:F1400"/>
    <mergeCell ref="A1396:D1396"/>
    <mergeCell ref="R1396:U1396"/>
    <mergeCell ref="A1398:C1398"/>
    <mergeCell ref="D1398:F1398"/>
    <mergeCell ref="G1398:I1398"/>
    <mergeCell ref="J1398:L1398"/>
    <mergeCell ref="M1398:O1398"/>
    <mergeCell ref="P1398:R1398"/>
    <mergeCell ref="S1398:U1398"/>
    <mergeCell ref="AE1387:AE1388"/>
    <mergeCell ref="AF1387:AF1388"/>
    <mergeCell ref="AG1387:AG1388"/>
    <mergeCell ref="K1390:R1391"/>
    <mergeCell ref="E1395:L1396"/>
    <mergeCell ref="N1395:Q1396"/>
    <mergeCell ref="V1395:AC1396"/>
    <mergeCell ref="AE1395:AG1396"/>
    <mergeCell ref="Y1387:Y1388"/>
    <mergeCell ref="Z1387:Z1388"/>
    <mergeCell ref="AA1387:AA1388"/>
    <mergeCell ref="AB1387:AB1388"/>
    <mergeCell ref="AC1387:AC1388"/>
    <mergeCell ref="AD1387:AD1388"/>
    <mergeCell ref="S1387:S1388"/>
    <mergeCell ref="T1387:T1388"/>
    <mergeCell ref="U1387:U1388"/>
    <mergeCell ref="V1387:V1388"/>
    <mergeCell ref="W1387:W1388"/>
    <mergeCell ref="X1387:X1388"/>
    <mergeCell ref="M1387:M1388"/>
    <mergeCell ref="N1387:N1388"/>
    <mergeCell ref="O1387:O1388"/>
    <mergeCell ref="P1387:P1388"/>
    <mergeCell ref="Q1387:Q1388"/>
    <mergeCell ref="R1387:R1388"/>
    <mergeCell ref="G1387:G1388"/>
    <mergeCell ref="H1387:H1388"/>
    <mergeCell ref="I1387:I1388"/>
    <mergeCell ref="J1387:J1388"/>
    <mergeCell ref="K1387:K1388"/>
    <mergeCell ref="L1387:L1388"/>
    <mergeCell ref="V1386:X1386"/>
    <mergeCell ref="Y1386:AA1386"/>
    <mergeCell ref="AB1386:AD1386"/>
    <mergeCell ref="AE1386:AG1386"/>
    <mergeCell ref="A1387:A1388"/>
    <mergeCell ref="B1387:B1388"/>
    <mergeCell ref="C1387:C1388"/>
    <mergeCell ref="D1387:D1388"/>
    <mergeCell ref="E1387:E1388"/>
    <mergeCell ref="F1387:F1388"/>
    <mergeCell ref="A1384:D1384"/>
    <mergeCell ref="R1384:U1384"/>
    <mergeCell ref="A1386:C1386"/>
    <mergeCell ref="D1386:F1386"/>
    <mergeCell ref="G1386:I1386"/>
    <mergeCell ref="J1386:L1386"/>
    <mergeCell ref="M1386:O1386"/>
    <mergeCell ref="P1386:R1386"/>
    <mergeCell ref="S1386:U1386"/>
    <mergeCell ref="AE1375:AE1376"/>
    <mergeCell ref="AF1375:AF1376"/>
    <mergeCell ref="AG1375:AG1376"/>
    <mergeCell ref="K1378:R1379"/>
    <mergeCell ref="E1383:L1384"/>
    <mergeCell ref="N1383:Q1384"/>
    <mergeCell ref="V1383:AC1384"/>
    <mergeCell ref="AE1383:AG1384"/>
    <mergeCell ref="Y1375:Y1376"/>
    <mergeCell ref="Z1375:Z1376"/>
    <mergeCell ref="AA1375:AA1376"/>
    <mergeCell ref="AB1375:AB1376"/>
    <mergeCell ref="AC1375:AC1376"/>
    <mergeCell ref="AD1375:AD1376"/>
    <mergeCell ref="S1375:S1376"/>
    <mergeCell ref="T1375:T1376"/>
    <mergeCell ref="U1375:U1376"/>
    <mergeCell ref="V1375:V1376"/>
    <mergeCell ref="W1375:W1376"/>
    <mergeCell ref="X1375:X1376"/>
    <mergeCell ref="M1375:M1376"/>
    <mergeCell ref="N1375:N1376"/>
    <mergeCell ref="O1375:O1376"/>
    <mergeCell ref="P1375:P1376"/>
    <mergeCell ref="Q1375:Q1376"/>
    <mergeCell ref="R1375:R1376"/>
    <mergeCell ref="G1375:G1376"/>
    <mergeCell ref="H1375:H1376"/>
    <mergeCell ref="I1375:I1376"/>
    <mergeCell ref="J1375:J1376"/>
    <mergeCell ref="K1375:K1376"/>
    <mergeCell ref="L1375:L1376"/>
    <mergeCell ref="V1374:X1374"/>
    <mergeCell ref="Y1374:AA1374"/>
    <mergeCell ref="AB1374:AD1374"/>
    <mergeCell ref="AE1374:AG1374"/>
    <mergeCell ref="A1375:A1376"/>
    <mergeCell ref="B1375:B1376"/>
    <mergeCell ref="C1375:C1376"/>
    <mergeCell ref="D1375:D1376"/>
    <mergeCell ref="E1375:E1376"/>
    <mergeCell ref="F1375:F1376"/>
    <mergeCell ref="A1372:D1372"/>
    <mergeCell ref="R1372:U1372"/>
    <mergeCell ref="A1374:C1374"/>
    <mergeCell ref="D1374:F1374"/>
    <mergeCell ref="G1374:I1374"/>
    <mergeCell ref="J1374:L1374"/>
    <mergeCell ref="M1374:O1374"/>
    <mergeCell ref="P1374:R1374"/>
    <mergeCell ref="S1374:U1374"/>
    <mergeCell ref="AE1363:AE1364"/>
    <mergeCell ref="AF1363:AF1364"/>
    <mergeCell ref="AG1363:AG1364"/>
    <mergeCell ref="K1366:R1367"/>
    <mergeCell ref="E1371:L1372"/>
    <mergeCell ref="N1371:Q1372"/>
    <mergeCell ref="V1371:AC1372"/>
    <mergeCell ref="AE1371:AG1372"/>
    <mergeCell ref="Y1363:Y1364"/>
    <mergeCell ref="Z1363:Z1364"/>
    <mergeCell ref="AA1363:AA1364"/>
    <mergeCell ref="AB1363:AB1364"/>
    <mergeCell ref="AC1363:AC1364"/>
    <mergeCell ref="AD1363:AD1364"/>
    <mergeCell ref="S1363:S1364"/>
    <mergeCell ref="T1363:T1364"/>
    <mergeCell ref="U1363:U1364"/>
    <mergeCell ref="V1363:V1364"/>
    <mergeCell ref="W1363:W1364"/>
    <mergeCell ref="X1363:X1364"/>
    <mergeCell ref="M1363:M1364"/>
    <mergeCell ref="N1363:N1364"/>
    <mergeCell ref="O1363:O1364"/>
    <mergeCell ref="P1363:P1364"/>
    <mergeCell ref="Q1363:Q1364"/>
    <mergeCell ref="R1363:R1364"/>
    <mergeCell ref="G1363:G1364"/>
    <mergeCell ref="H1363:H1364"/>
    <mergeCell ref="I1363:I1364"/>
    <mergeCell ref="J1363:J1364"/>
    <mergeCell ref="K1363:K1364"/>
    <mergeCell ref="L1363:L1364"/>
    <mergeCell ref="V1362:X1362"/>
    <mergeCell ref="Y1362:AA1362"/>
    <mergeCell ref="AB1362:AD1362"/>
    <mergeCell ref="AE1362:AG1362"/>
    <mergeCell ref="A1363:A1364"/>
    <mergeCell ref="B1363:B1364"/>
    <mergeCell ref="C1363:C1364"/>
    <mergeCell ref="D1363:D1364"/>
    <mergeCell ref="E1363:E1364"/>
    <mergeCell ref="F1363:F1364"/>
    <mergeCell ref="A1360:D1360"/>
    <mergeCell ref="R1360:U1360"/>
    <mergeCell ref="A1362:C1362"/>
    <mergeCell ref="D1362:F1362"/>
    <mergeCell ref="G1362:I1362"/>
    <mergeCell ref="J1362:L1362"/>
    <mergeCell ref="M1362:O1362"/>
    <mergeCell ref="P1362:R1362"/>
    <mergeCell ref="S1362:U1362"/>
    <mergeCell ref="AD1351:AD1352"/>
    <mergeCell ref="AE1351:AE1352"/>
    <mergeCell ref="AF1351:AF1352"/>
    <mergeCell ref="AG1351:AG1352"/>
    <mergeCell ref="K1354:R1355"/>
    <mergeCell ref="E1359:L1360"/>
    <mergeCell ref="N1359:Q1360"/>
    <mergeCell ref="V1359:AC1360"/>
    <mergeCell ref="AE1359:AG1360"/>
    <mergeCell ref="X1351:X1352"/>
    <mergeCell ref="Y1351:Y1352"/>
    <mergeCell ref="Z1351:Z1352"/>
    <mergeCell ref="AA1351:AA1352"/>
    <mergeCell ref="AB1351:AB1352"/>
    <mergeCell ref="AC1351:AC1352"/>
    <mergeCell ref="R1351:R1352"/>
    <mergeCell ref="S1351:S1352"/>
    <mergeCell ref="T1351:T1352"/>
    <mergeCell ref="U1351:U1352"/>
    <mergeCell ref="V1351:V1352"/>
    <mergeCell ref="W1351:W1352"/>
    <mergeCell ref="L1351:L1352"/>
    <mergeCell ref="M1351:M1352"/>
    <mergeCell ref="N1351:N1352"/>
    <mergeCell ref="O1351:O1352"/>
    <mergeCell ref="P1351:P1352"/>
    <mergeCell ref="Q1351:Q1352"/>
    <mergeCell ref="F1351:F1352"/>
    <mergeCell ref="G1351:G1352"/>
    <mergeCell ref="H1351:H1352"/>
    <mergeCell ref="I1351:I1352"/>
    <mergeCell ref="J1351:J1352"/>
    <mergeCell ref="K1351:K1352"/>
    <mergeCell ref="S1350:U1350"/>
    <mergeCell ref="V1350:X1350"/>
    <mergeCell ref="Y1350:AA1350"/>
    <mergeCell ref="AB1350:AD1350"/>
    <mergeCell ref="AE1350:AG1350"/>
    <mergeCell ref="A1351:A1352"/>
    <mergeCell ref="B1351:B1352"/>
    <mergeCell ref="C1351:C1352"/>
    <mergeCell ref="D1351:D1352"/>
    <mergeCell ref="E1351:E1352"/>
    <mergeCell ref="A1350:C1350"/>
    <mergeCell ref="D1350:F1350"/>
    <mergeCell ref="G1350:I1350"/>
    <mergeCell ref="J1350:L1350"/>
    <mergeCell ref="M1350:O1350"/>
    <mergeCell ref="P1350:R1350"/>
    <mergeCell ref="E1347:L1348"/>
    <mergeCell ref="N1347:Q1348"/>
    <mergeCell ref="V1347:AC1348"/>
    <mergeCell ref="AE1347:AG1348"/>
    <mergeCell ref="A1348:D1348"/>
    <mergeCell ref="R1348:U1348"/>
    <mergeCell ref="AE955:AE956"/>
    <mergeCell ref="AF955:AF956"/>
    <mergeCell ref="AG955:AG956"/>
    <mergeCell ref="K958:R959"/>
    <mergeCell ref="Y955:Y956"/>
    <mergeCell ref="Z955:Z956"/>
    <mergeCell ref="AA955:AA956"/>
    <mergeCell ref="AB955:AB956"/>
    <mergeCell ref="AC955:AC956"/>
    <mergeCell ref="AD955:AD956"/>
    <mergeCell ref="S955:S956"/>
    <mergeCell ref="T955:T956"/>
    <mergeCell ref="U955:U956"/>
    <mergeCell ref="V955:V956"/>
    <mergeCell ref="W955:W956"/>
    <mergeCell ref="X955:X956"/>
    <mergeCell ref="M955:M956"/>
    <mergeCell ref="N955:N956"/>
    <mergeCell ref="O955:O956"/>
    <mergeCell ref="P955:P956"/>
    <mergeCell ref="Q955:Q956"/>
    <mergeCell ref="R955:R956"/>
    <mergeCell ref="G955:G956"/>
    <mergeCell ref="H955:H956"/>
    <mergeCell ref="I955:I956"/>
    <mergeCell ref="J955:J956"/>
    <mergeCell ref="K955:K956"/>
    <mergeCell ref="L955:L956"/>
    <mergeCell ref="V954:X954"/>
    <mergeCell ref="Y954:AA954"/>
    <mergeCell ref="AB954:AD954"/>
    <mergeCell ref="AE954:AG954"/>
    <mergeCell ref="A955:A956"/>
    <mergeCell ref="B955:B956"/>
    <mergeCell ref="C955:C956"/>
    <mergeCell ref="D955:D956"/>
    <mergeCell ref="E955:E956"/>
    <mergeCell ref="F955:F956"/>
    <mergeCell ref="A952:D952"/>
    <mergeCell ref="R952:U952"/>
    <mergeCell ref="A954:C954"/>
    <mergeCell ref="D954:F954"/>
    <mergeCell ref="G954:I954"/>
    <mergeCell ref="J954:L954"/>
    <mergeCell ref="M954:O954"/>
    <mergeCell ref="P954:R954"/>
    <mergeCell ref="S954:U954"/>
    <mergeCell ref="AE943:AE944"/>
    <mergeCell ref="AF943:AF944"/>
    <mergeCell ref="AG943:AG944"/>
    <mergeCell ref="K946:R947"/>
    <mergeCell ref="E951:L952"/>
    <mergeCell ref="N951:Q952"/>
    <mergeCell ref="V951:AC952"/>
    <mergeCell ref="AE951:AG952"/>
    <mergeCell ref="Y943:Y944"/>
    <mergeCell ref="Z943:Z944"/>
    <mergeCell ref="AA943:AA944"/>
    <mergeCell ref="AB943:AB944"/>
    <mergeCell ref="AC943:AC944"/>
    <mergeCell ref="AD943:AD944"/>
    <mergeCell ref="S943:S944"/>
    <mergeCell ref="T943:T944"/>
    <mergeCell ref="U943:U944"/>
    <mergeCell ref="V943:V944"/>
    <mergeCell ref="W943:W944"/>
    <mergeCell ref="X943:X944"/>
    <mergeCell ref="M943:M944"/>
    <mergeCell ref="N943:N944"/>
    <mergeCell ref="O943:O944"/>
    <mergeCell ref="P943:P944"/>
    <mergeCell ref="Q943:Q944"/>
    <mergeCell ref="R943:R944"/>
    <mergeCell ref="G943:G944"/>
    <mergeCell ref="H943:H944"/>
    <mergeCell ref="I943:I944"/>
    <mergeCell ref="J943:J944"/>
    <mergeCell ref="K943:K944"/>
    <mergeCell ref="L943:L944"/>
    <mergeCell ref="V942:X942"/>
    <mergeCell ref="Y942:AA942"/>
    <mergeCell ref="AB942:AD942"/>
    <mergeCell ref="AE942:AG942"/>
    <mergeCell ref="A943:A944"/>
    <mergeCell ref="B943:B944"/>
    <mergeCell ref="C943:C944"/>
    <mergeCell ref="D943:D944"/>
    <mergeCell ref="E943:E944"/>
    <mergeCell ref="F943:F944"/>
    <mergeCell ref="A940:D940"/>
    <mergeCell ref="R940:U940"/>
    <mergeCell ref="A942:C942"/>
    <mergeCell ref="D942:F942"/>
    <mergeCell ref="G942:I942"/>
    <mergeCell ref="J942:L942"/>
    <mergeCell ref="M942:O942"/>
    <mergeCell ref="P942:R942"/>
    <mergeCell ref="S942:U942"/>
    <mergeCell ref="AE931:AE932"/>
    <mergeCell ref="AF931:AF932"/>
    <mergeCell ref="AG931:AG932"/>
    <mergeCell ref="K934:R935"/>
    <mergeCell ref="E939:L940"/>
    <mergeCell ref="N939:Q940"/>
    <mergeCell ref="V939:AC940"/>
    <mergeCell ref="AE939:AG940"/>
    <mergeCell ref="Y931:Y932"/>
    <mergeCell ref="Z931:Z932"/>
    <mergeCell ref="AA931:AA932"/>
    <mergeCell ref="AB931:AB932"/>
    <mergeCell ref="AC931:AC932"/>
    <mergeCell ref="AD931:AD932"/>
    <mergeCell ref="S931:S932"/>
    <mergeCell ref="T931:T932"/>
    <mergeCell ref="U931:U932"/>
    <mergeCell ref="V931:V932"/>
    <mergeCell ref="W931:W932"/>
    <mergeCell ref="X931:X932"/>
    <mergeCell ref="M931:M932"/>
    <mergeCell ref="N931:N932"/>
    <mergeCell ref="O931:O932"/>
    <mergeCell ref="P931:P932"/>
    <mergeCell ref="Q931:Q932"/>
    <mergeCell ref="R931:R932"/>
    <mergeCell ref="G931:G932"/>
    <mergeCell ref="H931:H932"/>
    <mergeCell ref="I931:I932"/>
    <mergeCell ref="J931:J932"/>
    <mergeCell ref="K931:K932"/>
    <mergeCell ref="L931:L932"/>
    <mergeCell ref="V930:X930"/>
    <mergeCell ref="Y930:AA930"/>
    <mergeCell ref="AB930:AD930"/>
    <mergeCell ref="AE930:AG930"/>
    <mergeCell ref="A931:A932"/>
    <mergeCell ref="B931:B932"/>
    <mergeCell ref="C931:C932"/>
    <mergeCell ref="D931:D932"/>
    <mergeCell ref="E931:E932"/>
    <mergeCell ref="F931:F932"/>
    <mergeCell ref="A928:D928"/>
    <mergeCell ref="R928:U928"/>
    <mergeCell ref="A930:C930"/>
    <mergeCell ref="D930:F930"/>
    <mergeCell ref="G930:I930"/>
    <mergeCell ref="J930:L930"/>
    <mergeCell ref="M930:O930"/>
    <mergeCell ref="P930:R930"/>
    <mergeCell ref="S930:U930"/>
    <mergeCell ref="AE919:AE920"/>
    <mergeCell ref="AF919:AF920"/>
    <mergeCell ref="AG919:AG920"/>
    <mergeCell ref="E927:L928"/>
    <mergeCell ref="N927:Q928"/>
    <mergeCell ref="V927:AC928"/>
    <mergeCell ref="AE927:AG928"/>
    <mergeCell ref="Y919:Y920"/>
    <mergeCell ref="Z919:Z920"/>
    <mergeCell ref="AA919:AA920"/>
    <mergeCell ref="AB919:AB920"/>
    <mergeCell ref="AC919:AC920"/>
    <mergeCell ref="AD919:AD920"/>
    <mergeCell ref="S919:S920"/>
    <mergeCell ref="T919:T920"/>
    <mergeCell ref="U919:U920"/>
    <mergeCell ref="V919:V920"/>
    <mergeCell ref="W919:W920"/>
    <mergeCell ref="X919:X920"/>
    <mergeCell ref="M919:M920"/>
    <mergeCell ref="N919:N920"/>
    <mergeCell ref="O919:O920"/>
    <mergeCell ref="P919:P920"/>
    <mergeCell ref="Q919:Q920"/>
    <mergeCell ref="R919:R920"/>
    <mergeCell ref="G919:G920"/>
    <mergeCell ref="H919:H920"/>
    <mergeCell ref="I919:I920"/>
    <mergeCell ref="J919:J920"/>
    <mergeCell ref="K919:K920"/>
    <mergeCell ref="L919:L920"/>
    <mergeCell ref="V918:X918"/>
    <mergeCell ref="Y918:AA918"/>
    <mergeCell ref="AB918:AD918"/>
    <mergeCell ref="AE918:AG918"/>
    <mergeCell ref="A919:A920"/>
    <mergeCell ref="B919:B920"/>
    <mergeCell ref="C919:C920"/>
    <mergeCell ref="D919:D920"/>
    <mergeCell ref="E919:E920"/>
    <mergeCell ref="F919:F920"/>
    <mergeCell ref="A916:D916"/>
    <mergeCell ref="R916:U916"/>
    <mergeCell ref="A918:C918"/>
    <mergeCell ref="D918:F918"/>
    <mergeCell ref="G918:I918"/>
    <mergeCell ref="J918:L918"/>
    <mergeCell ref="M918:O918"/>
    <mergeCell ref="P918:R918"/>
    <mergeCell ref="S918:U918"/>
    <mergeCell ref="AE907:AE908"/>
    <mergeCell ref="AF907:AF908"/>
    <mergeCell ref="AG907:AG908"/>
    <mergeCell ref="K910:R911"/>
    <mergeCell ref="E915:L916"/>
    <mergeCell ref="N915:Q916"/>
    <mergeCell ref="V915:AC916"/>
    <mergeCell ref="AE915:AG916"/>
    <mergeCell ref="Y907:Y908"/>
    <mergeCell ref="Z907:Z908"/>
    <mergeCell ref="AA907:AA908"/>
    <mergeCell ref="AB907:AB908"/>
    <mergeCell ref="AC907:AC908"/>
    <mergeCell ref="AD907:AD908"/>
    <mergeCell ref="S907:S908"/>
    <mergeCell ref="T907:T908"/>
    <mergeCell ref="U907:U908"/>
    <mergeCell ref="V907:V908"/>
    <mergeCell ref="W907:W908"/>
    <mergeCell ref="X907:X908"/>
    <mergeCell ref="M907:M908"/>
    <mergeCell ref="N907:N908"/>
    <mergeCell ref="O907:O908"/>
    <mergeCell ref="P907:P908"/>
    <mergeCell ref="Q907:Q908"/>
    <mergeCell ref="R907:R908"/>
    <mergeCell ref="G907:G908"/>
    <mergeCell ref="H907:H908"/>
    <mergeCell ref="I907:I908"/>
    <mergeCell ref="J907:J908"/>
    <mergeCell ref="K907:K908"/>
    <mergeCell ref="L907:L908"/>
    <mergeCell ref="V906:X906"/>
    <mergeCell ref="Y906:AA906"/>
    <mergeCell ref="AB906:AD906"/>
    <mergeCell ref="AE906:AG906"/>
    <mergeCell ref="A907:A908"/>
    <mergeCell ref="B907:B908"/>
    <mergeCell ref="C907:C908"/>
    <mergeCell ref="D907:D908"/>
    <mergeCell ref="E907:E908"/>
    <mergeCell ref="F907:F908"/>
    <mergeCell ref="A904:D904"/>
    <mergeCell ref="R904:U904"/>
    <mergeCell ref="A906:C906"/>
    <mergeCell ref="D906:F906"/>
    <mergeCell ref="G906:I906"/>
    <mergeCell ref="J906:L906"/>
    <mergeCell ref="M906:O906"/>
    <mergeCell ref="P906:R906"/>
    <mergeCell ref="S906:U906"/>
    <mergeCell ref="AE895:AE896"/>
    <mergeCell ref="AF895:AF896"/>
    <mergeCell ref="AG895:AG896"/>
    <mergeCell ref="K898:R899"/>
    <mergeCell ref="E903:L904"/>
    <mergeCell ref="N903:Q904"/>
    <mergeCell ref="V903:AC904"/>
    <mergeCell ref="AE903:AG904"/>
    <mergeCell ref="Y895:Y896"/>
    <mergeCell ref="Z895:Z896"/>
    <mergeCell ref="AA895:AA896"/>
    <mergeCell ref="AB895:AB896"/>
    <mergeCell ref="AC895:AC896"/>
    <mergeCell ref="AD895:AD896"/>
    <mergeCell ref="S895:S896"/>
    <mergeCell ref="T895:T896"/>
    <mergeCell ref="U895:U896"/>
    <mergeCell ref="V895:V896"/>
    <mergeCell ref="W895:W896"/>
    <mergeCell ref="X895:X896"/>
    <mergeCell ref="M895:M896"/>
    <mergeCell ref="N895:N896"/>
    <mergeCell ref="O895:O896"/>
    <mergeCell ref="P895:P896"/>
    <mergeCell ref="Q895:Q896"/>
    <mergeCell ref="R895:R896"/>
    <mergeCell ref="G895:G896"/>
    <mergeCell ref="H895:H896"/>
    <mergeCell ref="I895:I896"/>
    <mergeCell ref="J895:J896"/>
    <mergeCell ref="K895:K896"/>
    <mergeCell ref="L895:L896"/>
    <mergeCell ref="V894:X894"/>
    <mergeCell ref="Y894:AA894"/>
    <mergeCell ref="AB894:AD894"/>
    <mergeCell ref="AE894:AG894"/>
    <mergeCell ref="A895:A896"/>
    <mergeCell ref="B895:B896"/>
    <mergeCell ref="C895:C896"/>
    <mergeCell ref="D895:D896"/>
    <mergeCell ref="E895:E896"/>
    <mergeCell ref="F895:F896"/>
    <mergeCell ref="A892:D892"/>
    <mergeCell ref="R892:U892"/>
    <mergeCell ref="A894:C894"/>
    <mergeCell ref="D894:F894"/>
    <mergeCell ref="G894:I894"/>
    <mergeCell ref="J894:L894"/>
    <mergeCell ref="M894:O894"/>
    <mergeCell ref="P894:R894"/>
    <mergeCell ref="S894:U894"/>
    <mergeCell ref="AE883:AE884"/>
    <mergeCell ref="AF883:AF884"/>
    <mergeCell ref="AG883:AG884"/>
    <mergeCell ref="K886:R887"/>
    <mergeCell ref="E891:L892"/>
    <mergeCell ref="N891:Q892"/>
    <mergeCell ref="V891:AC892"/>
    <mergeCell ref="AE891:AG892"/>
    <mergeCell ref="Y883:Y884"/>
    <mergeCell ref="Z883:Z884"/>
    <mergeCell ref="AA883:AA884"/>
    <mergeCell ref="AB883:AB884"/>
    <mergeCell ref="AC883:AC884"/>
    <mergeCell ref="AD883:AD884"/>
    <mergeCell ref="S883:S884"/>
    <mergeCell ref="T883:T884"/>
    <mergeCell ref="U883:U884"/>
    <mergeCell ref="V883:V884"/>
    <mergeCell ref="W883:W884"/>
    <mergeCell ref="X883:X884"/>
    <mergeCell ref="M883:M884"/>
    <mergeCell ref="N883:N884"/>
    <mergeCell ref="O883:O884"/>
    <mergeCell ref="P883:P884"/>
    <mergeCell ref="Q883:Q884"/>
    <mergeCell ref="R883:R884"/>
    <mergeCell ref="G883:G884"/>
    <mergeCell ref="H883:H884"/>
    <mergeCell ref="I883:I884"/>
    <mergeCell ref="J883:J884"/>
    <mergeCell ref="K883:K884"/>
    <mergeCell ref="L883:L884"/>
    <mergeCell ref="V882:X882"/>
    <mergeCell ref="Y882:AA882"/>
    <mergeCell ref="AB882:AD882"/>
    <mergeCell ref="AE882:AG882"/>
    <mergeCell ref="A883:A884"/>
    <mergeCell ref="B883:B884"/>
    <mergeCell ref="C883:C884"/>
    <mergeCell ref="D883:D884"/>
    <mergeCell ref="E883:E884"/>
    <mergeCell ref="F883:F884"/>
    <mergeCell ref="A880:D880"/>
    <mergeCell ref="R880:U880"/>
    <mergeCell ref="A882:C882"/>
    <mergeCell ref="D882:F882"/>
    <mergeCell ref="G882:I882"/>
    <mergeCell ref="J882:L882"/>
    <mergeCell ref="M882:O882"/>
    <mergeCell ref="P882:R882"/>
    <mergeCell ref="S882:U882"/>
    <mergeCell ref="AE871:AE872"/>
    <mergeCell ref="AF871:AF872"/>
    <mergeCell ref="AG871:AG872"/>
    <mergeCell ref="K874:R875"/>
    <mergeCell ref="E879:L880"/>
    <mergeCell ref="N879:Q880"/>
    <mergeCell ref="V879:AC880"/>
    <mergeCell ref="AE879:AG880"/>
    <mergeCell ref="Y871:Y872"/>
    <mergeCell ref="Z871:Z872"/>
    <mergeCell ref="AA871:AA872"/>
    <mergeCell ref="AB871:AB872"/>
    <mergeCell ref="AC871:AC872"/>
    <mergeCell ref="AD871:AD872"/>
    <mergeCell ref="S871:S872"/>
    <mergeCell ref="T871:T872"/>
    <mergeCell ref="U871:U872"/>
    <mergeCell ref="V871:V872"/>
    <mergeCell ref="W871:W872"/>
    <mergeCell ref="X871:X872"/>
    <mergeCell ref="M871:M872"/>
    <mergeCell ref="N871:N872"/>
    <mergeCell ref="O871:O872"/>
    <mergeCell ref="P871:P872"/>
    <mergeCell ref="Q871:Q872"/>
    <mergeCell ref="R871:R872"/>
    <mergeCell ref="G871:G872"/>
    <mergeCell ref="H871:H872"/>
    <mergeCell ref="I871:I872"/>
    <mergeCell ref="J871:J872"/>
    <mergeCell ref="K871:K872"/>
    <mergeCell ref="L871:L872"/>
    <mergeCell ref="V870:X870"/>
    <mergeCell ref="Y870:AA870"/>
    <mergeCell ref="AB870:AD870"/>
    <mergeCell ref="AE870:AG870"/>
    <mergeCell ref="A871:A872"/>
    <mergeCell ref="B871:B872"/>
    <mergeCell ref="C871:C872"/>
    <mergeCell ref="D871:D872"/>
    <mergeCell ref="E871:E872"/>
    <mergeCell ref="F871:F872"/>
    <mergeCell ref="A868:D868"/>
    <mergeCell ref="R868:U868"/>
    <mergeCell ref="A870:C870"/>
    <mergeCell ref="D870:F870"/>
    <mergeCell ref="G870:I870"/>
    <mergeCell ref="J870:L870"/>
    <mergeCell ref="M870:O870"/>
    <mergeCell ref="P870:R870"/>
    <mergeCell ref="S870:U870"/>
    <mergeCell ref="AE859:AE860"/>
    <mergeCell ref="AF859:AF860"/>
    <mergeCell ref="AG859:AG860"/>
    <mergeCell ref="K862:R863"/>
    <mergeCell ref="E867:L868"/>
    <mergeCell ref="N867:Q868"/>
    <mergeCell ref="V867:AC868"/>
    <mergeCell ref="AE867:AG868"/>
    <mergeCell ref="Y859:Y860"/>
    <mergeCell ref="Z859:Z860"/>
    <mergeCell ref="AA859:AA860"/>
    <mergeCell ref="AB859:AB860"/>
    <mergeCell ref="AC859:AC860"/>
    <mergeCell ref="AD859:AD860"/>
    <mergeCell ref="S859:S860"/>
    <mergeCell ref="T859:T860"/>
    <mergeCell ref="U859:U860"/>
    <mergeCell ref="V859:V860"/>
    <mergeCell ref="W859:W860"/>
    <mergeCell ref="X859:X860"/>
    <mergeCell ref="M859:M860"/>
    <mergeCell ref="N859:N860"/>
    <mergeCell ref="O859:O860"/>
    <mergeCell ref="P859:P860"/>
    <mergeCell ref="Q859:Q860"/>
    <mergeCell ref="R859:R860"/>
    <mergeCell ref="G859:G860"/>
    <mergeCell ref="H859:H860"/>
    <mergeCell ref="I859:I860"/>
    <mergeCell ref="J859:J860"/>
    <mergeCell ref="K859:K860"/>
    <mergeCell ref="L859:L860"/>
    <mergeCell ref="V858:X858"/>
    <mergeCell ref="Y858:AA858"/>
    <mergeCell ref="AB858:AD858"/>
    <mergeCell ref="AE858:AG858"/>
    <mergeCell ref="A859:A860"/>
    <mergeCell ref="B859:B860"/>
    <mergeCell ref="C859:C860"/>
    <mergeCell ref="D859:D860"/>
    <mergeCell ref="E859:E860"/>
    <mergeCell ref="F859:F860"/>
    <mergeCell ref="A856:D856"/>
    <mergeCell ref="R856:U856"/>
    <mergeCell ref="A858:C858"/>
    <mergeCell ref="D858:F858"/>
    <mergeCell ref="G858:I858"/>
    <mergeCell ref="J858:L858"/>
    <mergeCell ref="M858:O858"/>
    <mergeCell ref="P858:R858"/>
    <mergeCell ref="S858:U858"/>
    <mergeCell ref="AE847:AE848"/>
    <mergeCell ref="AF847:AF848"/>
    <mergeCell ref="AG847:AG848"/>
    <mergeCell ref="K850:R851"/>
    <mergeCell ref="E855:L856"/>
    <mergeCell ref="N855:Q856"/>
    <mergeCell ref="V855:AC856"/>
    <mergeCell ref="AE855:AG856"/>
    <mergeCell ref="Y847:Y848"/>
    <mergeCell ref="Z847:Z848"/>
    <mergeCell ref="AA847:AA848"/>
    <mergeCell ref="AB847:AB848"/>
    <mergeCell ref="AC847:AC848"/>
    <mergeCell ref="AD847:AD848"/>
    <mergeCell ref="S847:S848"/>
    <mergeCell ref="T847:T848"/>
    <mergeCell ref="U847:U848"/>
    <mergeCell ref="V847:V848"/>
    <mergeCell ref="W847:W848"/>
    <mergeCell ref="X847:X848"/>
    <mergeCell ref="M847:M848"/>
    <mergeCell ref="N847:N848"/>
    <mergeCell ref="O847:O848"/>
    <mergeCell ref="P847:P848"/>
    <mergeCell ref="Q847:Q848"/>
    <mergeCell ref="R847:R848"/>
    <mergeCell ref="G847:G848"/>
    <mergeCell ref="H847:H848"/>
    <mergeCell ref="I847:I848"/>
    <mergeCell ref="J847:J848"/>
    <mergeCell ref="K847:K848"/>
    <mergeCell ref="L847:L848"/>
    <mergeCell ref="V846:X846"/>
    <mergeCell ref="Y846:AA846"/>
    <mergeCell ref="AB846:AD846"/>
    <mergeCell ref="AE846:AG846"/>
    <mergeCell ref="A847:A848"/>
    <mergeCell ref="B847:B848"/>
    <mergeCell ref="C847:C848"/>
    <mergeCell ref="D847:D848"/>
    <mergeCell ref="E847:E848"/>
    <mergeCell ref="F847:F848"/>
    <mergeCell ref="A844:D844"/>
    <mergeCell ref="R844:U844"/>
    <mergeCell ref="A846:C846"/>
    <mergeCell ref="D846:F846"/>
    <mergeCell ref="G846:I846"/>
    <mergeCell ref="J846:L846"/>
    <mergeCell ref="M846:O846"/>
    <mergeCell ref="P846:R846"/>
    <mergeCell ref="S846:U846"/>
    <mergeCell ref="AE835:AE836"/>
    <mergeCell ref="AF835:AF836"/>
    <mergeCell ref="AG835:AG836"/>
    <mergeCell ref="K838:R839"/>
    <mergeCell ref="E843:L844"/>
    <mergeCell ref="N843:Q844"/>
    <mergeCell ref="V843:AC844"/>
    <mergeCell ref="AE843:AG844"/>
    <mergeCell ref="Y835:Y836"/>
    <mergeCell ref="Z835:Z836"/>
    <mergeCell ref="AA835:AA836"/>
    <mergeCell ref="AB835:AB836"/>
    <mergeCell ref="AC835:AC836"/>
    <mergeCell ref="AD835:AD836"/>
    <mergeCell ref="S835:S836"/>
    <mergeCell ref="T835:T836"/>
    <mergeCell ref="U835:U836"/>
    <mergeCell ref="V835:V836"/>
    <mergeCell ref="W835:W836"/>
    <mergeCell ref="X835:X836"/>
    <mergeCell ref="M835:M836"/>
    <mergeCell ref="N835:N836"/>
    <mergeCell ref="O835:O836"/>
    <mergeCell ref="P835:P836"/>
    <mergeCell ref="Q835:Q836"/>
    <mergeCell ref="R835:R836"/>
    <mergeCell ref="G835:G836"/>
    <mergeCell ref="H835:H836"/>
    <mergeCell ref="I835:I836"/>
    <mergeCell ref="J835:J836"/>
    <mergeCell ref="K835:K836"/>
    <mergeCell ref="L835:L836"/>
    <mergeCell ref="V834:X834"/>
    <mergeCell ref="Y834:AA834"/>
    <mergeCell ref="AB834:AD834"/>
    <mergeCell ref="AE834:AG834"/>
    <mergeCell ref="A835:A836"/>
    <mergeCell ref="B835:B836"/>
    <mergeCell ref="C835:C836"/>
    <mergeCell ref="D835:D836"/>
    <mergeCell ref="E835:E836"/>
    <mergeCell ref="F835:F836"/>
    <mergeCell ref="A832:D832"/>
    <mergeCell ref="R832:U832"/>
    <mergeCell ref="A834:C834"/>
    <mergeCell ref="D834:F834"/>
    <mergeCell ref="G834:I834"/>
    <mergeCell ref="J834:L834"/>
    <mergeCell ref="M834:O834"/>
    <mergeCell ref="P834:R834"/>
    <mergeCell ref="S834:U834"/>
    <mergeCell ref="AE823:AE824"/>
    <mergeCell ref="AF823:AF824"/>
    <mergeCell ref="AG823:AG824"/>
    <mergeCell ref="E831:L832"/>
    <mergeCell ref="N831:Q832"/>
    <mergeCell ref="V831:AC832"/>
    <mergeCell ref="AE831:AG832"/>
    <mergeCell ref="Y823:Y824"/>
    <mergeCell ref="Z823:Z824"/>
    <mergeCell ref="AA823:AA824"/>
    <mergeCell ref="AB823:AB824"/>
    <mergeCell ref="AC823:AC824"/>
    <mergeCell ref="AD823:AD824"/>
    <mergeCell ref="S823:S824"/>
    <mergeCell ref="T823:T824"/>
    <mergeCell ref="U823:U824"/>
    <mergeCell ref="V823:V824"/>
    <mergeCell ref="W823:W824"/>
    <mergeCell ref="X823:X824"/>
    <mergeCell ref="M823:M824"/>
    <mergeCell ref="N823:N824"/>
    <mergeCell ref="O823:O824"/>
    <mergeCell ref="P823:P824"/>
    <mergeCell ref="Q823:Q824"/>
    <mergeCell ref="R823:R824"/>
    <mergeCell ref="G823:G824"/>
    <mergeCell ref="H823:H824"/>
    <mergeCell ref="I823:I824"/>
    <mergeCell ref="J823:J824"/>
    <mergeCell ref="K823:K824"/>
    <mergeCell ref="L823:L824"/>
    <mergeCell ref="V822:X822"/>
    <mergeCell ref="Y822:AA822"/>
    <mergeCell ref="AB822:AD822"/>
    <mergeCell ref="AE822:AG822"/>
    <mergeCell ref="A823:A824"/>
    <mergeCell ref="B823:B824"/>
    <mergeCell ref="C823:C824"/>
    <mergeCell ref="D823:D824"/>
    <mergeCell ref="E823:E824"/>
    <mergeCell ref="F823:F824"/>
    <mergeCell ref="A820:D820"/>
    <mergeCell ref="R820:U820"/>
    <mergeCell ref="A822:C822"/>
    <mergeCell ref="D822:F822"/>
    <mergeCell ref="G822:I822"/>
    <mergeCell ref="J822:L822"/>
    <mergeCell ref="M822:O822"/>
    <mergeCell ref="P822:R822"/>
    <mergeCell ref="S822:U822"/>
    <mergeCell ref="AE811:AE812"/>
    <mergeCell ref="AF811:AF812"/>
    <mergeCell ref="AG811:AG812"/>
    <mergeCell ref="K814:R815"/>
    <mergeCell ref="E819:L820"/>
    <mergeCell ref="N819:Q820"/>
    <mergeCell ref="V819:AC820"/>
    <mergeCell ref="AE819:AG820"/>
    <mergeCell ref="Y811:Y812"/>
    <mergeCell ref="Z811:Z812"/>
    <mergeCell ref="AA811:AA812"/>
    <mergeCell ref="AB811:AB812"/>
    <mergeCell ref="AC811:AC812"/>
    <mergeCell ref="AD811:AD812"/>
    <mergeCell ref="S811:S812"/>
    <mergeCell ref="T811:T812"/>
    <mergeCell ref="U811:U812"/>
    <mergeCell ref="V811:V812"/>
    <mergeCell ref="W811:W812"/>
    <mergeCell ref="X811:X812"/>
    <mergeCell ref="M811:M812"/>
    <mergeCell ref="N811:N812"/>
    <mergeCell ref="O811:O812"/>
    <mergeCell ref="P811:P812"/>
    <mergeCell ref="Q811:Q812"/>
    <mergeCell ref="R811:R812"/>
    <mergeCell ref="G811:G812"/>
    <mergeCell ref="H811:H812"/>
    <mergeCell ref="I811:I812"/>
    <mergeCell ref="J811:J812"/>
    <mergeCell ref="K811:K812"/>
    <mergeCell ref="L811:L812"/>
    <mergeCell ref="V810:X810"/>
    <mergeCell ref="Y810:AA810"/>
    <mergeCell ref="AB810:AD810"/>
    <mergeCell ref="AE810:AG810"/>
    <mergeCell ref="A811:A812"/>
    <mergeCell ref="B811:B812"/>
    <mergeCell ref="C811:C812"/>
    <mergeCell ref="D811:D812"/>
    <mergeCell ref="E811:E812"/>
    <mergeCell ref="F811:F812"/>
    <mergeCell ref="A808:D808"/>
    <mergeCell ref="R808:U808"/>
    <mergeCell ref="A810:C810"/>
    <mergeCell ref="D810:F810"/>
    <mergeCell ref="G810:I810"/>
    <mergeCell ref="J810:L810"/>
    <mergeCell ref="M810:O810"/>
    <mergeCell ref="P810:R810"/>
    <mergeCell ref="S810:U810"/>
    <mergeCell ref="AE799:AE800"/>
    <mergeCell ref="AF799:AF800"/>
    <mergeCell ref="AG799:AG800"/>
    <mergeCell ref="K802:R803"/>
    <mergeCell ref="E807:L808"/>
    <mergeCell ref="N807:Q808"/>
    <mergeCell ref="V807:AC808"/>
    <mergeCell ref="AE807:AG808"/>
    <mergeCell ref="Y799:Y800"/>
    <mergeCell ref="Z799:Z800"/>
    <mergeCell ref="AA799:AA800"/>
    <mergeCell ref="AB799:AB800"/>
    <mergeCell ref="AC799:AC800"/>
    <mergeCell ref="AD799:AD800"/>
    <mergeCell ref="S799:S800"/>
    <mergeCell ref="T799:T800"/>
    <mergeCell ref="U799:U800"/>
    <mergeCell ref="V799:V800"/>
    <mergeCell ref="W799:W800"/>
    <mergeCell ref="X799:X800"/>
    <mergeCell ref="M799:M800"/>
    <mergeCell ref="N799:N800"/>
    <mergeCell ref="O799:O800"/>
    <mergeCell ref="P799:P800"/>
    <mergeCell ref="Q799:Q800"/>
    <mergeCell ref="R799:R800"/>
    <mergeCell ref="G799:G800"/>
    <mergeCell ref="H799:H800"/>
    <mergeCell ref="I799:I800"/>
    <mergeCell ref="J799:J800"/>
    <mergeCell ref="K799:K800"/>
    <mergeCell ref="L799:L800"/>
    <mergeCell ref="V798:X798"/>
    <mergeCell ref="Y798:AA798"/>
    <mergeCell ref="AB798:AD798"/>
    <mergeCell ref="AE798:AG798"/>
    <mergeCell ref="A799:A800"/>
    <mergeCell ref="B799:B800"/>
    <mergeCell ref="C799:C800"/>
    <mergeCell ref="D799:D800"/>
    <mergeCell ref="E799:E800"/>
    <mergeCell ref="F799:F800"/>
    <mergeCell ref="A796:D796"/>
    <mergeCell ref="R796:U796"/>
    <mergeCell ref="A798:C798"/>
    <mergeCell ref="D798:F798"/>
    <mergeCell ref="G798:I798"/>
    <mergeCell ref="J798:L798"/>
    <mergeCell ref="M798:O798"/>
    <mergeCell ref="P798:R798"/>
    <mergeCell ref="S798:U798"/>
    <mergeCell ref="AE787:AE788"/>
    <mergeCell ref="AF787:AF788"/>
    <mergeCell ref="AG787:AG788"/>
    <mergeCell ref="K790:R791"/>
    <mergeCell ref="E795:L796"/>
    <mergeCell ref="N795:Q796"/>
    <mergeCell ref="V795:AC796"/>
    <mergeCell ref="AE795:AG796"/>
    <mergeCell ref="Y787:Y788"/>
    <mergeCell ref="Z787:Z788"/>
    <mergeCell ref="AA787:AA788"/>
    <mergeCell ref="AB787:AB788"/>
    <mergeCell ref="AC787:AC788"/>
    <mergeCell ref="AD787:AD788"/>
    <mergeCell ref="S787:S788"/>
    <mergeCell ref="T787:T788"/>
    <mergeCell ref="U787:U788"/>
    <mergeCell ref="V787:V788"/>
    <mergeCell ref="W787:W788"/>
    <mergeCell ref="X787:X788"/>
    <mergeCell ref="M787:M788"/>
    <mergeCell ref="N787:N788"/>
    <mergeCell ref="O787:O788"/>
    <mergeCell ref="P787:P788"/>
    <mergeCell ref="Q787:Q788"/>
    <mergeCell ref="R787:R788"/>
    <mergeCell ref="G787:G788"/>
    <mergeCell ref="H787:H788"/>
    <mergeCell ref="I787:I788"/>
    <mergeCell ref="J787:J788"/>
    <mergeCell ref="K787:K788"/>
    <mergeCell ref="L787:L788"/>
    <mergeCell ref="V786:X786"/>
    <mergeCell ref="Y786:AA786"/>
    <mergeCell ref="AB786:AD786"/>
    <mergeCell ref="AE786:AG786"/>
    <mergeCell ref="A787:A788"/>
    <mergeCell ref="B787:B788"/>
    <mergeCell ref="C787:C788"/>
    <mergeCell ref="D787:D788"/>
    <mergeCell ref="E787:E788"/>
    <mergeCell ref="F787:F788"/>
    <mergeCell ref="A784:D784"/>
    <mergeCell ref="R784:U784"/>
    <mergeCell ref="A786:C786"/>
    <mergeCell ref="D786:F786"/>
    <mergeCell ref="G786:I786"/>
    <mergeCell ref="J786:L786"/>
    <mergeCell ref="M786:O786"/>
    <mergeCell ref="P786:R786"/>
    <mergeCell ref="S786:U786"/>
    <mergeCell ref="AE775:AE776"/>
    <mergeCell ref="AF775:AF776"/>
    <mergeCell ref="AG775:AG776"/>
    <mergeCell ref="K778:R779"/>
    <mergeCell ref="E783:L784"/>
    <mergeCell ref="N783:Q784"/>
    <mergeCell ref="V783:AC784"/>
    <mergeCell ref="AE783:AG784"/>
    <mergeCell ref="Y775:Y776"/>
    <mergeCell ref="Z775:Z776"/>
    <mergeCell ref="AA775:AA776"/>
    <mergeCell ref="AB775:AB776"/>
    <mergeCell ref="AC775:AC776"/>
    <mergeCell ref="AD775:AD776"/>
    <mergeCell ref="S775:S776"/>
    <mergeCell ref="T775:T776"/>
    <mergeCell ref="U775:U776"/>
    <mergeCell ref="V775:V776"/>
    <mergeCell ref="W775:W776"/>
    <mergeCell ref="X775:X776"/>
    <mergeCell ref="M775:M776"/>
    <mergeCell ref="N775:N776"/>
    <mergeCell ref="O775:O776"/>
    <mergeCell ref="P775:P776"/>
    <mergeCell ref="Q775:Q776"/>
    <mergeCell ref="R775:R776"/>
    <mergeCell ref="G775:G776"/>
    <mergeCell ref="H775:H776"/>
    <mergeCell ref="I775:I776"/>
    <mergeCell ref="J775:J776"/>
    <mergeCell ref="K775:K776"/>
    <mergeCell ref="L775:L776"/>
    <mergeCell ref="A775:A776"/>
    <mergeCell ref="B775:B776"/>
    <mergeCell ref="C775:C776"/>
    <mergeCell ref="D775:D776"/>
    <mergeCell ref="E775:E776"/>
    <mergeCell ref="F775:F776"/>
    <mergeCell ref="AE763:AE764"/>
    <mergeCell ref="AF763:AF764"/>
    <mergeCell ref="AG763:AG764"/>
    <mergeCell ref="K766:R767"/>
    <mergeCell ref="E771:L772"/>
    <mergeCell ref="N771:Q772"/>
    <mergeCell ref="V771:AC772"/>
    <mergeCell ref="AE771:AG772"/>
    <mergeCell ref="R772:U772"/>
    <mergeCell ref="Y763:Y764"/>
    <mergeCell ref="Z763:Z764"/>
    <mergeCell ref="AA763:AA764"/>
    <mergeCell ref="AB763:AB764"/>
    <mergeCell ref="AC763:AC764"/>
    <mergeCell ref="AD763:AD764"/>
    <mergeCell ref="S763:S764"/>
    <mergeCell ref="T763:T764"/>
    <mergeCell ref="U763:U764"/>
    <mergeCell ref="V763:V764"/>
    <mergeCell ref="W763:W764"/>
    <mergeCell ref="X763:X764"/>
    <mergeCell ref="M763:M764"/>
    <mergeCell ref="N763:N764"/>
    <mergeCell ref="O763:O764"/>
    <mergeCell ref="P763:P764"/>
    <mergeCell ref="Q763:Q764"/>
    <mergeCell ref="R763:R764"/>
    <mergeCell ref="G763:G764"/>
    <mergeCell ref="H763:H764"/>
    <mergeCell ref="I763:I764"/>
    <mergeCell ref="J763:J764"/>
    <mergeCell ref="K763:K764"/>
    <mergeCell ref="L763:L764"/>
    <mergeCell ref="V762:X762"/>
    <mergeCell ref="Y762:AA762"/>
    <mergeCell ref="AB762:AD762"/>
    <mergeCell ref="AE762:AG762"/>
    <mergeCell ref="A763:A764"/>
    <mergeCell ref="B763:B764"/>
    <mergeCell ref="C763:C764"/>
    <mergeCell ref="D763:D764"/>
    <mergeCell ref="E763:E764"/>
    <mergeCell ref="F763:F764"/>
    <mergeCell ref="A760:D760"/>
    <mergeCell ref="R760:U760"/>
    <mergeCell ref="A762:C762"/>
    <mergeCell ref="D762:F762"/>
    <mergeCell ref="G762:I762"/>
    <mergeCell ref="J762:L762"/>
    <mergeCell ref="M762:O762"/>
    <mergeCell ref="P762:R762"/>
    <mergeCell ref="S762:U762"/>
    <mergeCell ref="AE751:AE752"/>
    <mergeCell ref="AF751:AF752"/>
    <mergeCell ref="AG751:AG752"/>
    <mergeCell ref="K754:R755"/>
    <mergeCell ref="E759:L760"/>
    <mergeCell ref="N759:Q760"/>
    <mergeCell ref="V759:AC760"/>
    <mergeCell ref="AE759:AG760"/>
    <mergeCell ref="Y751:Y752"/>
    <mergeCell ref="Z751:Z752"/>
    <mergeCell ref="AA751:AA752"/>
    <mergeCell ref="AB751:AB752"/>
    <mergeCell ref="AC751:AC752"/>
    <mergeCell ref="AD751:AD752"/>
    <mergeCell ref="S751:S752"/>
    <mergeCell ref="T751:T752"/>
    <mergeCell ref="U751:U752"/>
    <mergeCell ref="V751:V752"/>
    <mergeCell ref="W751:W752"/>
    <mergeCell ref="X751:X752"/>
    <mergeCell ref="M751:M752"/>
    <mergeCell ref="N751:N752"/>
    <mergeCell ref="O751:O752"/>
    <mergeCell ref="P751:P752"/>
    <mergeCell ref="Q751:Q752"/>
    <mergeCell ref="R751:R752"/>
    <mergeCell ref="G751:G752"/>
    <mergeCell ref="H751:H752"/>
    <mergeCell ref="I751:I752"/>
    <mergeCell ref="J751:J752"/>
    <mergeCell ref="K751:K752"/>
    <mergeCell ref="L751:L752"/>
    <mergeCell ref="V750:X750"/>
    <mergeCell ref="Y750:AA750"/>
    <mergeCell ref="AB750:AD750"/>
    <mergeCell ref="AE750:AG750"/>
    <mergeCell ref="A751:A752"/>
    <mergeCell ref="B751:B752"/>
    <mergeCell ref="C751:C752"/>
    <mergeCell ref="D751:D752"/>
    <mergeCell ref="E751:E752"/>
    <mergeCell ref="F751:F752"/>
    <mergeCell ref="A748:D748"/>
    <mergeCell ref="R748:U748"/>
    <mergeCell ref="A750:C750"/>
    <mergeCell ref="D750:F750"/>
    <mergeCell ref="G750:I750"/>
    <mergeCell ref="J750:L750"/>
    <mergeCell ref="M750:O750"/>
    <mergeCell ref="P750:R750"/>
    <mergeCell ref="S750:U750"/>
    <mergeCell ref="AE739:AE740"/>
    <mergeCell ref="AF739:AF740"/>
    <mergeCell ref="AG739:AG740"/>
    <mergeCell ref="K742:R743"/>
    <mergeCell ref="E747:L748"/>
    <mergeCell ref="N747:Q748"/>
    <mergeCell ref="V747:AC748"/>
    <mergeCell ref="AE747:AG748"/>
    <mergeCell ref="Y739:Y740"/>
    <mergeCell ref="Z739:Z740"/>
    <mergeCell ref="AA739:AA740"/>
    <mergeCell ref="AB739:AB740"/>
    <mergeCell ref="AC739:AC740"/>
    <mergeCell ref="AD739:AD740"/>
    <mergeCell ref="S739:S740"/>
    <mergeCell ref="T739:T740"/>
    <mergeCell ref="U739:U740"/>
    <mergeCell ref="V739:V740"/>
    <mergeCell ref="W739:W740"/>
    <mergeCell ref="X739:X740"/>
    <mergeCell ref="M739:M740"/>
    <mergeCell ref="N739:N740"/>
    <mergeCell ref="O739:O740"/>
    <mergeCell ref="P739:P740"/>
    <mergeCell ref="Q739:Q740"/>
    <mergeCell ref="R739:R740"/>
    <mergeCell ref="G739:G740"/>
    <mergeCell ref="H739:H740"/>
    <mergeCell ref="I739:I740"/>
    <mergeCell ref="J739:J740"/>
    <mergeCell ref="K739:K740"/>
    <mergeCell ref="L739:L740"/>
    <mergeCell ref="V738:X738"/>
    <mergeCell ref="Y738:AA738"/>
    <mergeCell ref="AB738:AD738"/>
    <mergeCell ref="AE738:AG738"/>
    <mergeCell ref="A739:A740"/>
    <mergeCell ref="B739:B740"/>
    <mergeCell ref="C739:C740"/>
    <mergeCell ref="D739:D740"/>
    <mergeCell ref="E739:E740"/>
    <mergeCell ref="F739:F740"/>
    <mergeCell ref="A736:D736"/>
    <mergeCell ref="R736:U736"/>
    <mergeCell ref="A738:C738"/>
    <mergeCell ref="D738:F738"/>
    <mergeCell ref="G738:I738"/>
    <mergeCell ref="J738:L738"/>
    <mergeCell ref="M738:O738"/>
    <mergeCell ref="P738:R738"/>
    <mergeCell ref="S738:U738"/>
    <mergeCell ref="AE727:AE728"/>
    <mergeCell ref="AF727:AF728"/>
    <mergeCell ref="AG727:AG728"/>
    <mergeCell ref="E735:L736"/>
    <mergeCell ref="N735:Q736"/>
    <mergeCell ref="V735:AC736"/>
    <mergeCell ref="AE735:AG736"/>
    <mergeCell ref="Y727:Y728"/>
    <mergeCell ref="Z727:Z728"/>
    <mergeCell ref="AA727:AA728"/>
    <mergeCell ref="AB727:AB728"/>
    <mergeCell ref="AC727:AC728"/>
    <mergeCell ref="AD727:AD728"/>
    <mergeCell ref="S727:S728"/>
    <mergeCell ref="T727:T728"/>
    <mergeCell ref="U727:U728"/>
    <mergeCell ref="V727:V728"/>
    <mergeCell ref="W727:W728"/>
    <mergeCell ref="X727:X728"/>
    <mergeCell ref="M727:M728"/>
    <mergeCell ref="N727:N728"/>
    <mergeCell ref="O727:O728"/>
    <mergeCell ref="P727:P728"/>
    <mergeCell ref="Q727:Q728"/>
    <mergeCell ref="R727:R728"/>
    <mergeCell ref="G727:G728"/>
    <mergeCell ref="H727:H728"/>
    <mergeCell ref="I727:I728"/>
    <mergeCell ref="J727:J728"/>
    <mergeCell ref="K727:K728"/>
    <mergeCell ref="L727:L728"/>
    <mergeCell ref="V726:X726"/>
    <mergeCell ref="Y726:AA726"/>
    <mergeCell ref="AB726:AD726"/>
    <mergeCell ref="AE726:AG726"/>
    <mergeCell ref="A727:A728"/>
    <mergeCell ref="B727:B728"/>
    <mergeCell ref="C727:C728"/>
    <mergeCell ref="D727:D728"/>
    <mergeCell ref="E727:E728"/>
    <mergeCell ref="F727:F728"/>
    <mergeCell ref="A724:D724"/>
    <mergeCell ref="R724:U724"/>
    <mergeCell ref="A726:C726"/>
    <mergeCell ref="D726:F726"/>
    <mergeCell ref="G726:I726"/>
    <mergeCell ref="J726:L726"/>
    <mergeCell ref="M726:O726"/>
    <mergeCell ref="P726:R726"/>
    <mergeCell ref="S726:U726"/>
    <mergeCell ref="AE715:AE716"/>
    <mergeCell ref="AF715:AF716"/>
    <mergeCell ref="AG715:AG716"/>
    <mergeCell ref="K718:R719"/>
    <mergeCell ref="E723:L724"/>
    <mergeCell ref="N723:Q724"/>
    <mergeCell ref="V723:AC724"/>
    <mergeCell ref="AE723:AG724"/>
    <mergeCell ref="Y715:Y716"/>
    <mergeCell ref="Z715:Z716"/>
    <mergeCell ref="AA715:AA716"/>
    <mergeCell ref="AB715:AB716"/>
    <mergeCell ref="AC715:AC716"/>
    <mergeCell ref="AD715:AD716"/>
    <mergeCell ref="S715:S716"/>
    <mergeCell ref="T715:T716"/>
    <mergeCell ref="U715:U716"/>
    <mergeCell ref="V715:V716"/>
    <mergeCell ref="W715:W716"/>
    <mergeCell ref="X715:X716"/>
    <mergeCell ref="M715:M716"/>
    <mergeCell ref="N715:N716"/>
    <mergeCell ref="O715:O716"/>
    <mergeCell ref="P715:P716"/>
    <mergeCell ref="Q715:Q716"/>
    <mergeCell ref="R715:R716"/>
    <mergeCell ref="G715:G716"/>
    <mergeCell ref="H715:H716"/>
    <mergeCell ref="I715:I716"/>
    <mergeCell ref="J715:J716"/>
    <mergeCell ref="K715:K716"/>
    <mergeCell ref="L715:L716"/>
    <mergeCell ref="V714:X714"/>
    <mergeCell ref="Y714:AA714"/>
    <mergeCell ref="AB714:AD714"/>
    <mergeCell ref="AE714:AG714"/>
    <mergeCell ref="A715:A716"/>
    <mergeCell ref="B715:B716"/>
    <mergeCell ref="C715:C716"/>
    <mergeCell ref="D715:D716"/>
    <mergeCell ref="E715:E716"/>
    <mergeCell ref="F715:F716"/>
    <mergeCell ref="A712:D712"/>
    <mergeCell ref="R712:U712"/>
    <mergeCell ref="A714:C714"/>
    <mergeCell ref="D714:F714"/>
    <mergeCell ref="G714:I714"/>
    <mergeCell ref="J714:L714"/>
    <mergeCell ref="M714:O714"/>
    <mergeCell ref="P714:R714"/>
    <mergeCell ref="S714:U714"/>
    <mergeCell ref="AE703:AE704"/>
    <mergeCell ref="AF703:AF704"/>
    <mergeCell ref="AG703:AG704"/>
    <mergeCell ref="K706:R707"/>
    <mergeCell ref="E711:L712"/>
    <mergeCell ref="N711:Q712"/>
    <mergeCell ref="V711:AC712"/>
    <mergeCell ref="AE711:AG712"/>
    <mergeCell ref="Y703:Y704"/>
    <mergeCell ref="Z703:Z704"/>
    <mergeCell ref="AA703:AA704"/>
    <mergeCell ref="AB703:AB704"/>
    <mergeCell ref="AC703:AC704"/>
    <mergeCell ref="AD703:AD704"/>
    <mergeCell ref="S703:S704"/>
    <mergeCell ref="T703:T704"/>
    <mergeCell ref="U703:U704"/>
    <mergeCell ref="V703:V704"/>
    <mergeCell ref="W703:W704"/>
    <mergeCell ref="X703:X704"/>
    <mergeCell ref="M703:M704"/>
    <mergeCell ref="N703:N704"/>
    <mergeCell ref="O703:O704"/>
    <mergeCell ref="P703:P704"/>
    <mergeCell ref="Q703:Q704"/>
    <mergeCell ref="R703:R704"/>
    <mergeCell ref="G703:G704"/>
    <mergeCell ref="H703:H704"/>
    <mergeCell ref="I703:I704"/>
    <mergeCell ref="J703:J704"/>
    <mergeCell ref="K703:K704"/>
    <mergeCell ref="L703:L704"/>
    <mergeCell ref="V702:X702"/>
    <mergeCell ref="Y702:AA702"/>
    <mergeCell ref="AB702:AD702"/>
    <mergeCell ref="AE702:AG702"/>
    <mergeCell ref="A703:A704"/>
    <mergeCell ref="B703:B704"/>
    <mergeCell ref="C703:C704"/>
    <mergeCell ref="D703:D704"/>
    <mergeCell ref="E703:E704"/>
    <mergeCell ref="F703:F704"/>
    <mergeCell ref="A700:D700"/>
    <mergeCell ref="R700:U700"/>
    <mergeCell ref="A702:C702"/>
    <mergeCell ref="D702:F702"/>
    <mergeCell ref="G702:I702"/>
    <mergeCell ref="J702:L702"/>
    <mergeCell ref="M702:O702"/>
    <mergeCell ref="P702:R702"/>
    <mergeCell ref="S702:U702"/>
    <mergeCell ref="AE691:AE692"/>
    <mergeCell ref="AF691:AF692"/>
    <mergeCell ref="AG691:AG692"/>
    <mergeCell ref="K694:R695"/>
    <mergeCell ref="E699:L700"/>
    <mergeCell ref="N699:Q700"/>
    <mergeCell ref="V699:AC700"/>
    <mergeCell ref="AE699:AG700"/>
    <mergeCell ref="Y691:Y692"/>
    <mergeCell ref="Z691:Z692"/>
    <mergeCell ref="AA691:AA692"/>
    <mergeCell ref="AB691:AB692"/>
    <mergeCell ref="AC691:AC692"/>
    <mergeCell ref="AD691:AD692"/>
    <mergeCell ref="S691:S692"/>
    <mergeCell ref="T691:T692"/>
    <mergeCell ref="U691:U692"/>
    <mergeCell ref="V691:V692"/>
    <mergeCell ref="W691:W692"/>
    <mergeCell ref="X691:X692"/>
    <mergeCell ref="M691:M692"/>
    <mergeCell ref="N691:N692"/>
    <mergeCell ref="O691:O692"/>
    <mergeCell ref="P691:P692"/>
    <mergeCell ref="Q691:Q692"/>
    <mergeCell ref="R691:R692"/>
    <mergeCell ref="G691:G692"/>
    <mergeCell ref="H691:H692"/>
    <mergeCell ref="I691:I692"/>
    <mergeCell ref="J691:J692"/>
    <mergeCell ref="K691:K692"/>
    <mergeCell ref="L691:L692"/>
    <mergeCell ref="V690:X690"/>
    <mergeCell ref="Y690:AA690"/>
    <mergeCell ref="AB690:AD690"/>
    <mergeCell ref="AE690:AG690"/>
    <mergeCell ref="A691:A692"/>
    <mergeCell ref="B691:B692"/>
    <mergeCell ref="C691:C692"/>
    <mergeCell ref="D691:D692"/>
    <mergeCell ref="E691:E692"/>
    <mergeCell ref="F691:F692"/>
    <mergeCell ref="A688:D688"/>
    <mergeCell ref="R688:U688"/>
    <mergeCell ref="A690:C690"/>
    <mergeCell ref="D690:F690"/>
    <mergeCell ref="G690:I690"/>
    <mergeCell ref="J690:L690"/>
    <mergeCell ref="M690:O690"/>
    <mergeCell ref="P690:R690"/>
    <mergeCell ref="S690:U690"/>
    <mergeCell ref="AE679:AE680"/>
    <mergeCell ref="AF679:AF680"/>
    <mergeCell ref="AG679:AG680"/>
    <mergeCell ref="K682:R683"/>
    <mergeCell ref="E687:L688"/>
    <mergeCell ref="N687:Q688"/>
    <mergeCell ref="V687:AC688"/>
    <mergeCell ref="AE687:AG688"/>
    <mergeCell ref="Y679:Y680"/>
    <mergeCell ref="Z679:Z680"/>
    <mergeCell ref="AA679:AA680"/>
    <mergeCell ref="AB679:AB680"/>
    <mergeCell ref="AC679:AC680"/>
    <mergeCell ref="AD679:AD680"/>
    <mergeCell ref="S679:S680"/>
    <mergeCell ref="T679:T680"/>
    <mergeCell ref="U679:U680"/>
    <mergeCell ref="V679:V680"/>
    <mergeCell ref="W679:W680"/>
    <mergeCell ref="X679:X680"/>
    <mergeCell ref="M679:M680"/>
    <mergeCell ref="N679:N680"/>
    <mergeCell ref="O679:O680"/>
    <mergeCell ref="P679:P680"/>
    <mergeCell ref="Q679:Q680"/>
    <mergeCell ref="R679:R680"/>
    <mergeCell ref="G679:G680"/>
    <mergeCell ref="H679:H680"/>
    <mergeCell ref="I679:I680"/>
    <mergeCell ref="J679:J680"/>
    <mergeCell ref="K679:K680"/>
    <mergeCell ref="L679:L680"/>
    <mergeCell ref="V678:X678"/>
    <mergeCell ref="Y678:AA678"/>
    <mergeCell ref="AB678:AD678"/>
    <mergeCell ref="AE678:AG678"/>
    <mergeCell ref="A679:A680"/>
    <mergeCell ref="B679:B680"/>
    <mergeCell ref="C679:C680"/>
    <mergeCell ref="D679:D680"/>
    <mergeCell ref="E679:E680"/>
    <mergeCell ref="F679:F680"/>
    <mergeCell ref="A676:D676"/>
    <mergeCell ref="R676:U676"/>
    <mergeCell ref="A678:C678"/>
    <mergeCell ref="D678:F678"/>
    <mergeCell ref="G678:I678"/>
    <mergeCell ref="J678:L678"/>
    <mergeCell ref="M678:O678"/>
    <mergeCell ref="P678:R678"/>
    <mergeCell ref="S678:U678"/>
    <mergeCell ref="AE667:AE668"/>
    <mergeCell ref="AF667:AF668"/>
    <mergeCell ref="AG667:AG668"/>
    <mergeCell ref="K670:R671"/>
    <mergeCell ref="E675:L676"/>
    <mergeCell ref="N675:Q676"/>
    <mergeCell ref="V675:AC676"/>
    <mergeCell ref="AE675:AG676"/>
    <mergeCell ref="Y667:Y668"/>
    <mergeCell ref="Z667:Z668"/>
    <mergeCell ref="AA667:AA668"/>
    <mergeCell ref="AB667:AB668"/>
    <mergeCell ref="AC667:AC668"/>
    <mergeCell ref="AD667:AD668"/>
    <mergeCell ref="S667:S668"/>
    <mergeCell ref="T667:T668"/>
    <mergeCell ref="U667:U668"/>
    <mergeCell ref="V667:V668"/>
    <mergeCell ref="W667:W668"/>
    <mergeCell ref="X667:X668"/>
    <mergeCell ref="M667:M668"/>
    <mergeCell ref="N667:N668"/>
    <mergeCell ref="O667:O668"/>
    <mergeCell ref="P667:P668"/>
    <mergeCell ref="Q667:Q668"/>
    <mergeCell ref="R667:R668"/>
    <mergeCell ref="G667:G668"/>
    <mergeCell ref="H667:H668"/>
    <mergeCell ref="I667:I668"/>
    <mergeCell ref="J667:J668"/>
    <mergeCell ref="K667:K668"/>
    <mergeCell ref="L667:L668"/>
    <mergeCell ref="V666:X666"/>
    <mergeCell ref="Y666:AA666"/>
    <mergeCell ref="AB666:AD666"/>
    <mergeCell ref="AE666:AG666"/>
    <mergeCell ref="A667:A668"/>
    <mergeCell ref="B667:B668"/>
    <mergeCell ref="C667:C668"/>
    <mergeCell ref="D667:D668"/>
    <mergeCell ref="E667:E668"/>
    <mergeCell ref="F667:F668"/>
    <mergeCell ref="A664:D664"/>
    <mergeCell ref="R664:U664"/>
    <mergeCell ref="A666:C666"/>
    <mergeCell ref="D666:F666"/>
    <mergeCell ref="G666:I666"/>
    <mergeCell ref="J666:L666"/>
    <mergeCell ref="M666:O666"/>
    <mergeCell ref="P666:R666"/>
    <mergeCell ref="S666:U666"/>
    <mergeCell ref="AE655:AE656"/>
    <mergeCell ref="AF655:AF656"/>
    <mergeCell ref="AG655:AG656"/>
    <mergeCell ref="K658:R659"/>
    <mergeCell ref="E663:L664"/>
    <mergeCell ref="N663:Q664"/>
    <mergeCell ref="V663:AC664"/>
    <mergeCell ref="AE663:AG664"/>
    <mergeCell ref="Y655:Y656"/>
    <mergeCell ref="Z655:Z656"/>
    <mergeCell ref="AA655:AA656"/>
    <mergeCell ref="AB655:AB656"/>
    <mergeCell ref="AC655:AC656"/>
    <mergeCell ref="AD655:AD656"/>
    <mergeCell ref="S655:S656"/>
    <mergeCell ref="T655:T656"/>
    <mergeCell ref="U655:U656"/>
    <mergeCell ref="V655:V656"/>
    <mergeCell ref="W655:W656"/>
    <mergeCell ref="X655:X656"/>
    <mergeCell ref="M655:M656"/>
    <mergeCell ref="N655:N656"/>
    <mergeCell ref="O655:O656"/>
    <mergeCell ref="P655:P656"/>
    <mergeCell ref="Q655:Q656"/>
    <mergeCell ref="R655:R656"/>
    <mergeCell ref="G655:G656"/>
    <mergeCell ref="H655:H656"/>
    <mergeCell ref="I655:I656"/>
    <mergeCell ref="J655:J656"/>
    <mergeCell ref="K655:K656"/>
    <mergeCell ref="L655:L656"/>
    <mergeCell ref="V654:X654"/>
    <mergeCell ref="Y654:AA654"/>
    <mergeCell ref="AB654:AD654"/>
    <mergeCell ref="AE654:AG654"/>
    <mergeCell ref="A655:A656"/>
    <mergeCell ref="B655:B656"/>
    <mergeCell ref="C655:C656"/>
    <mergeCell ref="D655:D656"/>
    <mergeCell ref="E655:E656"/>
    <mergeCell ref="F655:F656"/>
    <mergeCell ref="A652:D652"/>
    <mergeCell ref="R652:U652"/>
    <mergeCell ref="A654:C654"/>
    <mergeCell ref="D654:F654"/>
    <mergeCell ref="G654:I654"/>
    <mergeCell ref="J654:L654"/>
    <mergeCell ref="M654:O654"/>
    <mergeCell ref="P654:R654"/>
    <mergeCell ref="S654:U654"/>
    <mergeCell ref="AE643:AE644"/>
    <mergeCell ref="AF643:AF644"/>
    <mergeCell ref="AG643:AG644"/>
    <mergeCell ref="K646:R647"/>
    <mergeCell ref="E651:L652"/>
    <mergeCell ref="N651:Q652"/>
    <mergeCell ref="V651:AC652"/>
    <mergeCell ref="AE651:AG652"/>
    <mergeCell ref="Y643:Y644"/>
    <mergeCell ref="Z643:Z644"/>
    <mergeCell ref="AA643:AA644"/>
    <mergeCell ref="AB643:AB644"/>
    <mergeCell ref="AC643:AC644"/>
    <mergeCell ref="AD643:AD644"/>
    <mergeCell ref="S643:S644"/>
    <mergeCell ref="T643:T644"/>
    <mergeCell ref="U643:U644"/>
    <mergeCell ref="V643:V644"/>
    <mergeCell ref="W643:W644"/>
    <mergeCell ref="X643:X644"/>
    <mergeCell ref="M643:M644"/>
    <mergeCell ref="N643:N644"/>
    <mergeCell ref="O643:O644"/>
    <mergeCell ref="P643:P644"/>
    <mergeCell ref="Q643:Q644"/>
    <mergeCell ref="R643:R644"/>
    <mergeCell ref="G643:G644"/>
    <mergeCell ref="H643:H644"/>
    <mergeCell ref="I643:I644"/>
    <mergeCell ref="J643:J644"/>
    <mergeCell ref="K643:K644"/>
    <mergeCell ref="L643:L644"/>
    <mergeCell ref="V642:X642"/>
    <mergeCell ref="Y642:AA642"/>
    <mergeCell ref="AB642:AD642"/>
    <mergeCell ref="AE642:AG642"/>
    <mergeCell ref="A643:A644"/>
    <mergeCell ref="B643:B644"/>
    <mergeCell ref="C643:C644"/>
    <mergeCell ref="D643:D644"/>
    <mergeCell ref="E643:E644"/>
    <mergeCell ref="F643:F644"/>
    <mergeCell ref="A640:D640"/>
    <mergeCell ref="R640:U640"/>
    <mergeCell ref="A642:C642"/>
    <mergeCell ref="D642:F642"/>
    <mergeCell ref="G642:I642"/>
    <mergeCell ref="J642:L642"/>
    <mergeCell ref="M642:O642"/>
    <mergeCell ref="P642:R642"/>
    <mergeCell ref="S642:U642"/>
    <mergeCell ref="AE631:AE632"/>
    <mergeCell ref="AF631:AF632"/>
    <mergeCell ref="AG631:AG632"/>
    <mergeCell ref="E639:L640"/>
    <mergeCell ref="N639:Q640"/>
    <mergeCell ref="V639:AC640"/>
    <mergeCell ref="AE639:AG640"/>
    <mergeCell ref="Y631:Y632"/>
    <mergeCell ref="Z631:Z632"/>
    <mergeCell ref="AA631:AA632"/>
    <mergeCell ref="AB631:AB632"/>
    <mergeCell ref="AC631:AC632"/>
    <mergeCell ref="AD631:AD632"/>
    <mergeCell ref="S631:S632"/>
    <mergeCell ref="T631:T632"/>
    <mergeCell ref="U631:U632"/>
    <mergeCell ref="V631:V632"/>
    <mergeCell ref="W631:W632"/>
    <mergeCell ref="X631:X632"/>
    <mergeCell ref="M631:M632"/>
    <mergeCell ref="N631:N632"/>
    <mergeCell ref="O631:O632"/>
    <mergeCell ref="P631:P632"/>
    <mergeCell ref="Q631:Q632"/>
    <mergeCell ref="R631:R632"/>
    <mergeCell ref="G631:G632"/>
    <mergeCell ref="H631:H632"/>
    <mergeCell ref="I631:I632"/>
    <mergeCell ref="J631:J632"/>
    <mergeCell ref="K631:K632"/>
    <mergeCell ref="L631:L632"/>
    <mergeCell ref="V630:X630"/>
    <mergeCell ref="Y630:AA630"/>
    <mergeCell ref="AB630:AD630"/>
    <mergeCell ref="AE630:AG630"/>
    <mergeCell ref="A631:A632"/>
    <mergeCell ref="B631:B632"/>
    <mergeCell ref="C631:C632"/>
    <mergeCell ref="D631:D632"/>
    <mergeCell ref="E631:E632"/>
    <mergeCell ref="F631:F632"/>
    <mergeCell ref="A628:D628"/>
    <mergeCell ref="R628:U628"/>
    <mergeCell ref="A630:C630"/>
    <mergeCell ref="D630:F630"/>
    <mergeCell ref="G630:I630"/>
    <mergeCell ref="J630:L630"/>
    <mergeCell ref="M630:O630"/>
    <mergeCell ref="P630:R630"/>
    <mergeCell ref="S630:U630"/>
    <mergeCell ref="AE619:AE620"/>
    <mergeCell ref="AF619:AF620"/>
    <mergeCell ref="AG619:AG620"/>
    <mergeCell ref="K622:R623"/>
    <mergeCell ref="E627:L628"/>
    <mergeCell ref="N627:Q628"/>
    <mergeCell ref="V627:AC628"/>
    <mergeCell ref="AE627:AG628"/>
    <mergeCell ref="Y619:Y620"/>
    <mergeCell ref="Z619:Z620"/>
    <mergeCell ref="AA619:AA620"/>
    <mergeCell ref="AB619:AB620"/>
    <mergeCell ref="AC619:AC620"/>
    <mergeCell ref="AD619:AD620"/>
    <mergeCell ref="S619:S620"/>
    <mergeCell ref="T619:T620"/>
    <mergeCell ref="U619:U620"/>
    <mergeCell ref="V619:V620"/>
    <mergeCell ref="W619:W620"/>
    <mergeCell ref="X619:X620"/>
    <mergeCell ref="M619:M620"/>
    <mergeCell ref="N619:N620"/>
    <mergeCell ref="O619:O620"/>
    <mergeCell ref="P619:P620"/>
    <mergeCell ref="Q619:Q620"/>
    <mergeCell ref="R619:R620"/>
    <mergeCell ref="G619:G620"/>
    <mergeCell ref="H619:H620"/>
    <mergeCell ref="I619:I620"/>
    <mergeCell ref="J619:J620"/>
    <mergeCell ref="K619:K620"/>
    <mergeCell ref="L619:L620"/>
    <mergeCell ref="V618:X618"/>
    <mergeCell ref="Y618:AA618"/>
    <mergeCell ref="AB618:AD618"/>
    <mergeCell ref="AE618:AG618"/>
    <mergeCell ref="A619:A620"/>
    <mergeCell ref="B619:B620"/>
    <mergeCell ref="C619:C620"/>
    <mergeCell ref="D619:D620"/>
    <mergeCell ref="E619:E620"/>
    <mergeCell ref="F619:F620"/>
    <mergeCell ref="A616:D616"/>
    <mergeCell ref="R616:U616"/>
    <mergeCell ref="A618:C618"/>
    <mergeCell ref="D618:F618"/>
    <mergeCell ref="G618:I618"/>
    <mergeCell ref="J618:L618"/>
    <mergeCell ref="M618:O618"/>
    <mergeCell ref="P618:R618"/>
    <mergeCell ref="S618:U618"/>
    <mergeCell ref="AE607:AE608"/>
    <mergeCell ref="AF607:AF608"/>
    <mergeCell ref="AG607:AG608"/>
    <mergeCell ref="K610:R611"/>
    <mergeCell ref="E615:L616"/>
    <mergeCell ref="N615:Q616"/>
    <mergeCell ref="V615:AC616"/>
    <mergeCell ref="AE615:AG616"/>
    <mergeCell ref="Y607:Y608"/>
    <mergeCell ref="Z607:Z608"/>
    <mergeCell ref="AA607:AA608"/>
    <mergeCell ref="AB607:AB608"/>
    <mergeCell ref="AC607:AC608"/>
    <mergeCell ref="AD607:AD608"/>
    <mergeCell ref="S607:S608"/>
    <mergeCell ref="T607:T608"/>
    <mergeCell ref="U607:U608"/>
    <mergeCell ref="V607:V608"/>
    <mergeCell ref="W607:W608"/>
    <mergeCell ref="X607:X608"/>
    <mergeCell ref="M607:M608"/>
    <mergeCell ref="N607:N608"/>
    <mergeCell ref="O607:O608"/>
    <mergeCell ref="P607:P608"/>
    <mergeCell ref="Q607:Q608"/>
    <mergeCell ref="R607:R608"/>
    <mergeCell ref="G607:G608"/>
    <mergeCell ref="H607:H608"/>
    <mergeCell ref="I607:I608"/>
    <mergeCell ref="J607:J608"/>
    <mergeCell ref="K607:K608"/>
    <mergeCell ref="L607:L608"/>
    <mergeCell ref="V606:X606"/>
    <mergeCell ref="Y606:AA606"/>
    <mergeCell ref="AB606:AD606"/>
    <mergeCell ref="AE606:AG606"/>
    <mergeCell ref="A607:A608"/>
    <mergeCell ref="B607:B608"/>
    <mergeCell ref="C607:C608"/>
    <mergeCell ref="D607:D608"/>
    <mergeCell ref="E607:E608"/>
    <mergeCell ref="F607:F608"/>
    <mergeCell ref="A604:D604"/>
    <mergeCell ref="R604:U604"/>
    <mergeCell ref="A606:C606"/>
    <mergeCell ref="D606:F606"/>
    <mergeCell ref="G606:I606"/>
    <mergeCell ref="J606:L606"/>
    <mergeCell ref="M606:O606"/>
    <mergeCell ref="P606:R606"/>
    <mergeCell ref="S606:U606"/>
    <mergeCell ref="AE595:AE596"/>
    <mergeCell ref="AF595:AF596"/>
    <mergeCell ref="AG595:AG596"/>
    <mergeCell ref="K598:R599"/>
    <mergeCell ref="E603:L604"/>
    <mergeCell ref="N603:Q604"/>
    <mergeCell ref="V603:AC604"/>
    <mergeCell ref="AE603:AG604"/>
    <mergeCell ref="Y595:Y596"/>
    <mergeCell ref="Z595:Z596"/>
    <mergeCell ref="AA595:AA596"/>
    <mergeCell ref="AB595:AB596"/>
    <mergeCell ref="AC595:AC596"/>
    <mergeCell ref="AD595:AD596"/>
    <mergeCell ref="S595:S596"/>
    <mergeCell ref="T595:T596"/>
    <mergeCell ref="U595:U596"/>
    <mergeCell ref="V595:V596"/>
    <mergeCell ref="W595:W596"/>
    <mergeCell ref="X595:X596"/>
    <mergeCell ref="M595:M596"/>
    <mergeCell ref="N595:N596"/>
    <mergeCell ref="O595:O596"/>
    <mergeCell ref="P595:P596"/>
    <mergeCell ref="Q595:Q596"/>
    <mergeCell ref="R595:R596"/>
    <mergeCell ref="G595:G596"/>
    <mergeCell ref="H595:H596"/>
    <mergeCell ref="I595:I596"/>
    <mergeCell ref="J595:J596"/>
    <mergeCell ref="K595:K596"/>
    <mergeCell ref="L595:L596"/>
    <mergeCell ref="V594:X594"/>
    <mergeCell ref="Y594:AA594"/>
    <mergeCell ref="AB594:AD594"/>
    <mergeCell ref="AE594:AG594"/>
    <mergeCell ref="A595:A596"/>
    <mergeCell ref="B595:B596"/>
    <mergeCell ref="C595:C596"/>
    <mergeCell ref="D595:D596"/>
    <mergeCell ref="E595:E596"/>
    <mergeCell ref="F595:F596"/>
    <mergeCell ref="A592:D592"/>
    <mergeCell ref="R592:U592"/>
    <mergeCell ref="A594:C594"/>
    <mergeCell ref="D594:F594"/>
    <mergeCell ref="G594:I594"/>
    <mergeCell ref="J594:L594"/>
    <mergeCell ref="M594:O594"/>
    <mergeCell ref="P594:R594"/>
    <mergeCell ref="S594:U594"/>
    <mergeCell ref="AE583:AE584"/>
    <mergeCell ref="AF583:AF584"/>
    <mergeCell ref="AG583:AG584"/>
    <mergeCell ref="K586:R587"/>
    <mergeCell ref="E591:L592"/>
    <mergeCell ref="N591:Q592"/>
    <mergeCell ref="V591:AC592"/>
    <mergeCell ref="AE591:AG592"/>
    <mergeCell ref="Y583:Y584"/>
    <mergeCell ref="Z583:Z584"/>
    <mergeCell ref="AA583:AA584"/>
    <mergeCell ref="AB583:AB584"/>
    <mergeCell ref="AC583:AC584"/>
    <mergeCell ref="AD583:AD584"/>
    <mergeCell ref="S583:S584"/>
    <mergeCell ref="T583:T584"/>
    <mergeCell ref="U583:U584"/>
    <mergeCell ref="V583:V584"/>
    <mergeCell ref="W583:W584"/>
    <mergeCell ref="X583:X584"/>
    <mergeCell ref="M583:M584"/>
    <mergeCell ref="N583:N584"/>
    <mergeCell ref="O583:O584"/>
    <mergeCell ref="P583:P584"/>
    <mergeCell ref="Q583:Q584"/>
    <mergeCell ref="R583:R584"/>
    <mergeCell ref="G583:G584"/>
    <mergeCell ref="H583:H584"/>
    <mergeCell ref="I583:I584"/>
    <mergeCell ref="J583:J584"/>
    <mergeCell ref="K583:K584"/>
    <mergeCell ref="L583:L584"/>
    <mergeCell ref="V582:X582"/>
    <mergeCell ref="Y582:AA582"/>
    <mergeCell ref="AB582:AD582"/>
    <mergeCell ref="AE582:AG582"/>
    <mergeCell ref="A583:A584"/>
    <mergeCell ref="B583:B584"/>
    <mergeCell ref="C583:C584"/>
    <mergeCell ref="D583:D584"/>
    <mergeCell ref="E583:E584"/>
    <mergeCell ref="F583:F584"/>
    <mergeCell ref="A580:D580"/>
    <mergeCell ref="R580:U580"/>
    <mergeCell ref="A582:C582"/>
    <mergeCell ref="D582:F582"/>
    <mergeCell ref="G582:I582"/>
    <mergeCell ref="J582:L582"/>
    <mergeCell ref="M582:O582"/>
    <mergeCell ref="P582:R582"/>
    <mergeCell ref="S582:U582"/>
    <mergeCell ref="AE571:AE572"/>
    <mergeCell ref="AF571:AF572"/>
    <mergeCell ref="AG571:AG572"/>
    <mergeCell ref="K574:R575"/>
    <mergeCell ref="E579:L580"/>
    <mergeCell ref="N579:Q580"/>
    <mergeCell ref="V579:AC580"/>
    <mergeCell ref="AE579:AG580"/>
    <mergeCell ref="Y571:Y572"/>
    <mergeCell ref="Z571:Z572"/>
    <mergeCell ref="AA571:AA572"/>
    <mergeCell ref="AB571:AB572"/>
    <mergeCell ref="AC571:AC572"/>
    <mergeCell ref="AD571:AD572"/>
    <mergeCell ref="S571:S572"/>
    <mergeCell ref="T571:T572"/>
    <mergeCell ref="U571:U572"/>
    <mergeCell ref="V571:V572"/>
    <mergeCell ref="W571:W572"/>
    <mergeCell ref="X571:X572"/>
    <mergeCell ref="M571:M572"/>
    <mergeCell ref="N571:N572"/>
    <mergeCell ref="O571:O572"/>
    <mergeCell ref="P571:P572"/>
    <mergeCell ref="Q571:Q572"/>
    <mergeCell ref="R571:R572"/>
    <mergeCell ref="G571:G572"/>
    <mergeCell ref="H571:H572"/>
    <mergeCell ref="I571:I572"/>
    <mergeCell ref="J571:J572"/>
    <mergeCell ref="K571:K572"/>
    <mergeCell ref="L571:L572"/>
    <mergeCell ref="V570:X570"/>
    <mergeCell ref="Y570:AA570"/>
    <mergeCell ref="AB570:AD570"/>
    <mergeCell ref="AE570:AG570"/>
    <mergeCell ref="A571:A572"/>
    <mergeCell ref="B571:B572"/>
    <mergeCell ref="C571:C572"/>
    <mergeCell ref="D571:D572"/>
    <mergeCell ref="E571:E572"/>
    <mergeCell ref="F571:F572"/>
    <mergeCell ref="A568:D568"/>
    <mergeCell ref="R568:U568"/>
    <mergeCell ref="A570:C570"/>
    <mergeCell ref="D570:F570"/>
    <mergeCell ref="G570:I570"/>
    <mergeCell ref="J570:L570"/>
    <mergeCell ref="M570:O570"/>
    <mergeCell ref="P570:R570"/>
    <mergeCell ref="S570:U570"/>
    <mergeCell ref="AE559:AE560"/>
    <mergeCell ref="AF559:AF560"/>
    <mergeCell ref="AG559:AG560"/>
    <mergeCell ref="K562:R563"/>
    <mergeCell ref="E567:L568"/>
    <mergeCell ref="N567:Q568"/>
    <mergeCell ref="V567:AC568"/>
    <mergeCell ref="AE567:AG568"/>
    <mergeCell ref="Y559:Y560"/>
    <mergeCell ref="Z559:Z560"/>
    <mergeCell ref="AA559:AA560"/>
    <mergeCell ref="AB559:AB560"/>
    <mergeCell ref="AC559:AC560"/>
    <mergeCell ref="AD559:AD560"/>
    <mergeCell ref="S559:S560"/>
    <mergeCell ref="T559:T560"/>
    <mergeCell ref="U559:U560"/>
    <mergeCell ref="V559:V560"/>
    <mergeCell ref="W559:W560"/>
    <mergeCell ref="X559:X560"/>
    <mergeCell ref="M559:M560"/>
    <mergeCell ref="N559:N560"/>
    <mergeCell ref="O559:O560"/>
    <mergeCell ref="P559:P560"/>
    <mergeCell ref="Q559:Q560"/>
    <mergeCell ref="R559:R560"/>
    <mergeCell ref="G559:G560"/>
    <mergeCell ref="H559:H560"/>
    <mergeCell ref="I559:I560"/>
    <mergeCell ref="J559:J560"/>
    <mergeCell ref="K559:K560"/>
    <mergeCell ref="L559:L560"/>
    <mergeCell ref="V558:X558"/>
    <mergeCell ref="Y558:AA558"/>
    <mergeCell ref="AB558:AD558"/>
    <mergeCell ref="AE558:AG558"/>
    <mergeCell ref="A559:A560"/>
    <mergeCell ref="B559:B560"/>
    <mergeCell ref="C559:C560"/>
    <mergeCell ref="D559:D560"/>
    <mergeCell ref="E559:E560"/>
    <mergeCell ref="F559:F560"/>
    <mergeCell ref="A556:D556"/>
    <mergeCell ref="R556:U556"/>
    <mergeCell ref="A558:C558"/>
    <mergeCell ref="D558:F558"/>
    <mergeCell ref="G558:I558"/>
    <mergeCell ref="J558:L558"/>
    <mergeCell ref="M558:O558"/>
    <mergeCell ref="P558:R558"/>
    <mergeCell ref="S558:U558"/>
    <mergeCell ref="AE547:AE548"/>
    <mergeCell ref="AF547:AF548"/>
    <mergeCell ref="AG547:AG548"/>
    <mergeCell ref="K550:R551"/>
    <mergeCell ref="E555:L556"/>
    <mergeCell ref="N555:Q556"/>
    <mergeCell ref="V555:AC556"/>
    <mergeCell ref="AE555:AG556"/>
    <mergeCell ref="Y547:Y548"/>
    <mergeCell ref="Z547:Z548"/>
    <mergeCell ref="AA547:AA548"/>
    <mergeCell ref="AB547:AB548"/>
    <mergeCell ref="AC547:AC548"/>
    <mergeCell ref="AD547:AD548"/>
    <mergeCell ref="S547:S548"/>
    <mergeCell ref="T547:T548"/>
    <mergeCell ref="U547:U548"/>
    <mergeCell ref="V547:V548"/>
    <mergeCell ref="W547:W548"/>
    <mergeCell ref="X547:X548"/>
    <mergeCell ref="M547:M548"/>
    <mergeCell ref="N547:N548"/>
    <mergeCell ref="O547:O548"/>
    <mergeCell ref="P547:P548"/>
    <mergeCell ref="Q547:Q548"/>
    <mergeCell ref="R547:R548"/>
    <mergeCell ref="G547:G548"/>
    <mergeCell ref="H547:H548"/>
    <mergeCell ref="I547:I548"/>
    <mergeCell ref="J547:J548"/>
    <mergeCell ref="K547:K548"/>
    <mergeCell ref="L547:L548"/>
    <mergeCell ref="V546:X546"/>
    <mergeCell ref="Y546:AA546"/>
    <mergeCell ref="AB546:AD546"/>
    <mergeCell ref="AE546:AG546"/>
    <mergeCell ref="A547:A548"/>
    <mergeCell ref="B547:B548"/>
    <mergeCell ref="C547:C548"/>
    <mergeCell ref="D547:D548"/>
    <mergeCell ref="E547:E548"/>
    <mergeCell ref="F547:F548"/>
    <mergeCell ref="A544:D544"/>
    <mergeCell ref="R544:U544"/>
    <mergeCell ref="A546:C546"/>
    <mergeCell ref="D546:F546"/>
    <mergeCell ref="G546:I546"/>
    <mergeCell ref="J546:L546"/>
    <mergeCell ref="M546:O546"/>
    <mergeCell ref="P546:R546"/>
    <mergeCell ref="S546:U546"/>
    <mergeCell ref="AE535:AE536"/>
    <mergeCell ref="AF535:AF536"/>
    <mergeCell ref="AG535:AG536"/>
    <mergeCell ref="E543:L544"/>
    <mergeCell ref="N543:Q544"/>
    <mergeCell ref="V543:AC544"/>
    <mergeCell ref="AE543:AG544"/>
    <mergeCell ref="Y535:Y536"/>
    <mergeCell ref="Z535:Z536"/>
    <mergeCell ref="AA535:AA536"/>
    <mergeCell ref="AB535:AB536"/>
    <mergeCell ref="AC535:AC536"/>
    <mergeCell ref="AD535:AD536"/>
    <mergeCell ref="S535:S536"/>
    <mergeCell ref="T535:T536"/>
    <mergeCell ref="U535:U536"/>
    <mergeCell ref="V535:V536"/>
    <mergeCell ref="W535:W536"/>
    <mergeCell ref="X535:X536"/>
    <mergeCell ref="M535:M536"/>
    <mergeCell ref="N535:N536"/>
    <mergeCell ref="O535:O536"/>
    <mergeCell ref="P535:P536"/>
    <mergeCell ref="Q535:Q536"/>
    <mergeCell ref="R535:R536"/>
    <mergeCell ref="G535:G536"/>
    <mergeCell ref="H535:H536"/>
    <mergeCell ref="I535:I536"/>
    <mergeCell ref="J535:J536"/>
    <mergeCell ref="K535:K536"/>
    <mergeCell ref="L535:L536"/>
    <mergeCell ref="V534:X534"/>
    <mergeCell ref="Y534:AA534"/>
    <mergeCell ref="AB534:AD534"/>
    <mergeCell ref="AE534:AG534"/>
    <mergeCell ref="A535:A536"/>
    <mergeCell ref="B535:B536"/>
    <mergeCell ref="C535:C536"/>
    <mergeCell ref="D535:D536"/>
    <mergeCell ref="E535:E536"/>
    <mergeCell ref="F535:F536"/>
    <mergeCell ref="A532:D532"/>
    <mergeCell ref="R532:U532"/>
    <mergeCell ref="A534:C534"/>
    <mergeCell ref="D534:F534"/>
    <mergeCell ref="G534:I534"/>
    <mergeCell ref="J534:L534"/>
    <mergeCell ref="M534:O534"/>
    <mergeCell ref="P534:R534"/>
    <mergeCell ref="S534:U534"/>
    <mergeCell ref="AE523:AE524"/>
    <mergeCell ref="AF523:AF524"/>
    <mergeCell ref="AG523:AG524"/>
    <mergeCell ref="K526:R527"/>
    <mergeCell ref="E531:L532"/>
    <mergeCell ref="N531:Q532"/>
    <mergeCell ref="V531:AC532"/>
    <mergeCell ref="AE531:AG532"/>
    <mergeCell ref="Y523:Y524"/>
    <mergeCell ref="Z523:Z524"/>
    <mergeCell ref="AA523:AA524"/>
    <mergeCell ref="AB523:AB524"/>
    <mergeCell ref="AC523:AC524"/>
    <mergeCell ref="AD523:AD524"/>
    <mergeCell ref="S523:S524"/>
    <mergeCell ref="T523:T524"/>
    <mergeCell ref="U523:U524"/>
    <mergeCell ref="V523:V524"/>
    <mergeCell ref="W523:W524"/>
    <mergeCell ref="X523:X524"/>
    <mergeCell ref="M523:M524"/>
    <mergeCell ref="N523:N524"/>
    <mergeCell ref="O523:O524"/>
    <mergeCell ref="P523:P524"/>
    <mergeCell ref="Q523:Q524"/>
    <mergeCell ref="R523:R524"/>
    <mergeCell ref="G523:G524"/>
    <mergeCell ref="H523:H524"/>
    <mergeCell ref="I523:I524"/>
    <mergeCell ref="J523:J524"/>
    <mergeCell ref="K523:K524"/>
    <mergeCell ref="L523:L524"/>
    <mergeCell ref="V522:X522"/>
    <mergeCell ref="Y522:AA522"/>
    <mergeCell ref="AB522:AD522"/>
    <mergeCell ref="AE522:AG522"/>
    <mergeCell ref="A523:A524"/>
    <mergeCell ref="B523:B524"/>
    <mergeCell ref="C523:C524"/>
    <mergeCell ref="D523:D524"/>
    <mergeCell ref="E523:E524"/>
    <mergeCell ref="F523:F524"/>
    <mergeCell ref="A520:D520"/>
    <mergeCell ref="R520:U520"/>
    <mergeCell ref="A522:C522"/>
    <mergeCell ref="D522:F522"/>
    <mergeCell ref="G522:I522"/>
    <mergeCell ref="J522:L522"/>
    <mergeCell ref="M522:O522"/>
    <mergeCell ref="P522:R522"/>
    <mergeCell ref="S522:U522"/>
    <mergeCell ref="AE511:AE512"/>
    <mergeCell ref="AF511:AF512"/>
    <mergeCell ref="AG511:AG512"/>
    <mergeCell ref="K514:R515"/>
    <mergeCell ref="E519:L520"/>
    <mergeCell ref="N519:Q520"/>
    <mergeCell ref="V519:AC520"/>
    <mergeCell ref="AE519:AG520"/>
    <mergeCell ref="Y511:Y512"/>
    <mergeCell ref="Z511:Z512"/>
    <mergeCell ref="AA511:AA512"/>
    <mergeCell ref="AB511:AB512"/>
    <mergeCell ref="AC511:AC512"/>
    <mergeCell ref="AD511:AD512"/>
    <mergeCell ref="S511:S512"/>
    <mergeCell ref="T511:T512"/>
    <mergeCell ref="U511:U512"/>
    <mergeCell ref="V511:V512"/>
    <mergeCell ref="W511:W512"/>
    <mergeCell ref="X511:X512"/>
    <mergeCell ref="M511:M512"/>
    <mergeCell ref="N511:N512"/>
    <mergeCell ref="O511:O512"/>
    <mergeCell ref="P511:P512"/>
    <mergeCell ref="Q511:Q512"/>
    <mergeCell ref="R511:R512"/>
    <mergeCell ref="G511:G512"/>
    <mergeCell ref="H511:H512"/>
    <mergeCell ref="I511:I512"/>
    <mergeCell ref="J511:J512"/>
    <mergeCell ref="K511:K512"/>
    <mergeCell ref="L511:L512"/>
    <mergeCell ref="V510:X510"/>
    <mergeCell ref="Y510:AA510"/>
    <mergeCell ref="AB510:AD510"/>
    <mergeCell ref="AE510:AG510"/>
    <mergeCell ref="A511:A512"/>
    <mergeCell ref="B511:B512"/>
    <mergeCell ref="C511:C512"/>
    <mergeCell ref="D511:D512"/>
    <mergeCell ref="E511:E512"/>
    <mergeCell ref="F511:F512"/>
    <mergeCell ref="A508:D508"/>
    <mergeCell ref="R508:U508"/>
    <mergeCell ref="A510:C510"/>
    <mergeCell ref="D510:F510"/>
    <mergeCell ref="G510:I510"/>
    <mergeCell ref="J510:L510"/>
    <mergeCell ref="M510:O510"/>
    <mergeCell ref="P510:R510"/>
    <mergeCell ref="S510:U510"/>
    <mergeCell ref="AE499:AE500"/>
    <mergeCell ref="AF499:AF500"/>
    <mergeCell ref="AG499:AG500"/>
    <mergeCell ref="K502:R503"/>
    <mergeCell ref="E507:L508"/>
    <mergeCell ref="N507:Q508"/>
    <mergeCell ref="V507:AC508"/>
    <mergeCell ref="AE507:AG508"/>
    <mergeCell ref="Y499:Y500"/>
    <mergeCell ref="Z499:Z500"/>
    <mergeCell ref="AA499:AA500"/>
    <mergeCell ref="AB499:AB500"/>
    <mergeCell ref="AC499:AC500"/>
    <mergeCell ref="AD499:AD500"/>
    <mergeCell ref="S499:S500"/>
    <mergeCell ref="T499:T500"/>
    <mergeCell ref="U499:U500"/>
    <mergeCell ref="V499:V500"/>
    <mergeCell ref="W499:W500"/>
    <mergeCell ref="X499:X500"/>
    <mergeCell ref="M499:M500"/>
    <mergeCell ref="N499:N500"/>
    <mergeCell ref="O499:O500"/>
    <mergeCell ref="P499:P500"/>
    <mergeCell ref="Q499:Q500"/>
    <mergeCell ref="R499:R500"/>
    <mergeCell ref="G499:G500"/>
    <mergeCell ref="H499:H500"/>
    <mergeCell ref="I499:I500"/>
    <mergeCell ref="J499:J500"/>
    <mergeCell ref="K499:K500"/>
    <mergeCell ref="L499:L500"/>
    <mergeCell ref="V498:X498"/>
    <mergeCell ref="Y498:AA498"/>
    <mergeCell ref="AB498:AD498"/>
    <mergeCell ref="AE498:AG498"/>
    <mergeCell ref="A499:A500"/>
    <mergeCell ref="B499:B500"/>
    <mergeCell ref="C499:C500"/>
    <mergeCell ref="D499:D500"/>
    <mergeCell ref="E499:E500"/>
    <mergeCell ref="F499:F500"/>
    <mergeCell ref="A496:D496"/>
    <mergeCell ref="R496:U496"/>
    <mergeCell ref="A498:C498"/>
    <mergeCell ref="D498:F498"/>
    <mergeCell ref="G498:I498"/>
    <mergeCell ref="J498:L498"/>
    <mergeCell ref="M498:O498"/>
    <mergeCell ref="P498:R498"/>
    <mergeCell ref="S498:U498"/>
    <mergeCell ref="AE487:AE488"/>
    <mergeCell ref="AF487:AF488"/>
    <mergeCell ref="AG487:AG488"/>
    <mergeCell ref="K490:R491"/>
    <mergeCell ref="E495:L496"/>
    <mergeCell ref="N495:Q496"/>
    <mergeCell ref="V495:AC496"/>
    <mergeCell ref="AE495:AG496"/>
    <mergeCell ref="Y487:Y488"/>
    <mergeCell ref="Z487:Z488"/>
    <mergeCell ref="AA487:AA488"/>
    <mergeCell ref="AB487:AB488"/>
    <mergeCell ref="AC487:AC488"/>
    <mergeCell ref="AD487:AD488"/>
    <mergeCell ref="S487:S488"/>
    <mergeCell ref="T487:T488"/>
    <mergeCell ref="U487:U488"/>
    <mergeCell ref="V487:V488"/>
    <mergeCell ref="W487:W488"/>
    <mergeCell ref="X487:X488"/>
    <mergeCell ref="M487:M488"/>
    <mergeCell ref="N487:N488"/>
    <mergeCell ref="O487:O488"/>
    <mergeCell ref="P487:P488"/>
    <mergeCell ref="Q487:Q488"/>
    <mergeCell ref="R487:R488"/>
    <mergeCell ref="G487:G488"/>
    <mergeCell ref="H487:H488"/>
    <mergeCell ref="I487:I488"/>
    <mergeCell ref="J487:J488"/>
    <mergeCell ref="K487:K488"/>
    <mergeCell ref="L487:L488"/>
    <mergeCell ref="V486:X486"/>
    <mergeCell ref="Y486:AA486"/>
    <mergeCell ref="AB486:AD486"/>
    <mergeCell ref="AE486:AG486"/>
    <mergeCell ref="A487:A488"/>
    <mergeCell ref="B487:B488"/>
    <mergeCell ref="C487:C488"/>
    <mergeCell ref="D487:D488"/>
    <mergeCell ref="E487:E488"/>
    <mergeCell ref="F487:F488"/>
    <mergeCell ref="A484:D484"/>
    <mergeCell ref="R484:U484"/>
    <mergeCell ref="A486:C486"/>
    <mergeCell ref="D486:F486"/>
    <mergeCell ref="G486:I486"/>
    <mergeCell ref="J486:L486"/>
    <mergeCell ref="M486:O486"/>
    <mergeCell ref="P486:R486"/>
    <mergeCell ref="S486:U486"/>
    <mergeCell ref="AE475:AE476"/>
    <mergeCell ref="AF475:AF476"/>
    <mergeCell ref="AG475:AG476"/>
    <mergeCell ref="K478:R479"/>
    <mergeCell ref="E483:L484"/>
    <mergeCell ref="N483:Q484"/>
    <mergeCell ref="V483:AC484"/>
    <mergeCell ref="AE483:AG484"/>
    <mergeCell ref="Y475:Y476"/>
    <mergeCell ref="Z475:Z476"/>
    <mergeCell ref="AA475:AA476"/>
    <mergeCell ref="AB475:AB476"/>
    <mergeCell ref="AC475:AC476"/>
    <mergeCell ref="AD475:AD476"/>
    <mergeCell ref="S475:S476"/>
    <mergeCell ref="T475:T476"/>
    <mergeCell ref="U475:U476"/>
    <mergeCell ref="V475:V476"/>
    <mergeCell ref="W475:W476"/>
    <mergeCell ref="X475:X476"/>
    <mergeCell ref="M475:M476"/>
    <mergeCell ref="N475:N476"/>
    <mergeCell ref="O475:O476"/>
    <mergeCell ref="P475:P476"/>
    <mergeCell ref="Q475:Q476"/>
    <mergeCell ref="R475:R476"/>
    <mergeCell ref="G475:G476"/>
    <mergeCell ref="H475:H476"/>
    <mergeCell ref="I475:I476"/>
    <mergeCell ref="J475:J476"/>
    <mergeCell ref="K475:K476"/>
    <mergeCell ref="L475:L476"/>
    <mergeCell ref="V474:X474"/>
    <mergeCell ref="Y474:AA474"/>
    <mergeCell ref="AB474:AD474"/>
    <mergeCell ref="AE474:AG474"/>
    <mergeCell ref="A475:A476"/>
    <mergeCell ref="B475:B476"/>
    <mergeCell ref="C475:C476"/>
    <mergeCell ref="D475:D476"/>
    <mergeCell ref="E475:E476"/>
    <mergeCell ref="F475:F476"/>
    <mergeCell ref="A472:D472"/>
    <mergeCell ref="R472:U472"/>
    <mergeCell ref="A474:C474"/>
    <mergeCell ref="D474:F474"/>
    <mergeCell ref="G474:I474"/>
    <mergeCell ref="J474:L474"/>
    <mergeCell ref="M474:O474"/>
    <mergeCell ref="P474:R474"/>
    <mergeCell ref="S474:U474"/>
    <mergeCell ref="AE463:AE464"/>
    <mergeCell ref="AF463:AF464"/>
    <mergeCell ref="AG463:AG464"/>
    <mergeCell ref="K466:R467"/>
    <mergeCell ref="E471:L472"/>
    <mergeCell ref="N471:Q472"/>
    <mergeCell ref="V471:AC472"/>
    <mergeCell ref="AE471:AG472"/>
    <mergeCell ref="Y463:Y464"/>
    <mergeCell ref="Z463:Z464"/>
    <mergeCell ref="AA463:AA464"/>
    <mergeCell ref="AB463:AB464"/>
    <mergeCell ref="AC463:AC464"/>
    <mergeCell ref="AD463:AD464"/>
    <mergeCell ref="S463:S464"/>
    <mergeCell ref="T463:T464"/>
    <mergeCell ref="U463:U464"/>
    <mergeCell ref="V463:V464"/>
    <mergeCell ref="W463:W464"/>
    <mergeCell ref="X463:X464"/>
    <mergeCell ref="M463:M464"/>
    <mergeCell ref="N463:N464"/>
    <mergeCell ref="O463:O464"/>
    <mergeCell ref="P463:P464"/>
    <mergeCell ref="Q463:Q464"/>
    <mergeCell ref="R463:R464"/>
    <mergeCell ref="G463:G464"/>
    <mergeCell ref="H463:H464"/>
    <mergeCell ref="I463:I464"/>
    <mergeCell ref="J463:J464"/>
    <mergeCell ref="K463:K464"/>
    <mergeCell ref="L463:L464"/>
    <mergeCell ref="V462:X462"/>
    <mergeCell ref="Y462:AA462"/>
    <mergeCell ref="AB462:AD462"/>
    <mergeCell ref="AE462:AG462"/>
    <mergeCell ref="A463:A464"/>
    <mergeCell ref="B463:B464"/>
    <mergeCell ref="C463:C464"/>
    <mergeCell ref="D463:D464"/>
    <mergeCell ref="E463:E464"/>
    <mergeCell ref="F463:F464"/>
    <mergeCell ref="A460:D460"/>
    <mergeCell ref="R460:U460"/>
    <mergeCell ref="A462:C462"/>
    <mergeCell ref="D462:F462"/>
    <mergeCell ref="G462:I462"/>
    <mergeCell ref="J462:L462"/>
    <mergeCell ref="M462:O462"/>
    <mergeCell ref="P462:R462"/>
    <mergeCell ref="S462:U462"/>
    <mergeCell ref="AE451:AE452"/>
    <mergeCell ref="AF451:AF452"/>
    <mergeCell ref="AG451:AG452"/>
    <mergeCell ref="K454:R455"/>
    <mergeCell ref="E459:L460"/>
    <mergeCell ref="N459:Q460"/>
    <mergeCell ref="V459:AC460"/>
    <mergeCell ref="AE459:AG460"/>
    <mergeCell ref="Y451:Y452"/>
    <mergeCell ref="Z451:Z452"/>
    <mergeCell ref="AA451:AA452"/>
    <mergeCell ref="AB451:AB452"/>
    <mergeCell ref="AC451:AC452"/>
    <mergeCell ref="AD451:AD452"/>
    <mergeCell ref="S451:S452"/>
    <mergeCell ref="T451:T452"/>
    <mergeCell ref="U451:U452"/>
    <mergeCell ref="V451:V452"/>
    <mergeCell ref="W451:W452"/>
    <mergeCell ref="X451:X452"/>
    <mergeCell ref="M451:M452"/>
    <mergeCell ref="N451:N452"/>
    <mergeCell ref="O451:O452"/>
    <mergeCell ref="P451:P452"/>
    <mergeCell ref="Q451:Q452"/>
    <mergeCell ref="R451:R452"/>
    <mergeCell ref="G451:G452"/>
    <mergeCell ref="H451:H452"/>
    <mergeCell ref="I451:I452"/>
    <mergeCell ref="J451:J452"/>
    <mergeCell ref="K451:K452"/>
    <mergeCell ref="L451:L452"/>
    <mergeCell ref="V450:X450"/>
    <mergeCell ref="Y450:AA450"/>
    <mergeCell ref="AB450:AD450"/>
    <mergeCell ref="AE450:AG450"/>
    <mergeCell ref="A451:A452"/>
    <mergeCell ref="B451:B452"/>
    <mergeCell ref="C451:C452"/>
    <mergeCell ref="D451:D452"/>
    <mergeCell ref="E451:E452"/>
    <mergeCell ref="F451:F452"/>
    <mergeCell ref="A448:D448"/>
    <mergeCell ref="R448:U448"/>
    <mergeCell ref="A450:C450"/>
    <mergeCell ref="D450:F450"/>
    <mergeCell ref="G450:I450"/>
    <mergeCell ref="J450:L450"/>
    <mergeCell ref="M450:O450"/>
    <mergeCell ref="P450:R450"/>
    <mergeCell ref="S450:U450"/>
    <mergeCell ref="AE439:AE440"/>
    <mergeCell ref="AF439:AF440"/>
    <mergeCell ref="AG439:AG440"/>
    <mergeCell ref="E447:L448"/>
    <mergeCell ref="N447:Q448"/>
    <mergeCell ref="V447:AC448"/>
    <mergeCell ref="AE447:AG448"/>
    <mergeCell ref="Y439:Y440"/>
    <mergeCell ref="Z439:Z440"/>
    <mergeCell ref="AA439:AA440"/>
    <mergeCell ref="AB439:AB440"/>
    <mergeCell ref="AC439:AC440"/>
    <mergeCell ref="AD439:AD440"/>
    <mergeCell ref="S439:S440"/>
    <mergeCell ref="T439:T440"/>
    <mergeCell ref="U439:U440"/>
    <mergeCell ref="V439:V440"/>
    <mergeCell ref="W439:W440"/>
    <mergeCell ref="X439:X440"/>
    <mergeCell ref="M439:M440"/>
    <mergeCell ref="N439:N440"/>
    <mergeCell ref="O439:O440"/>
    <mergeCell ref="P439:P440"/>
    <mergeCell ref="Q439:Q440"/>
    <mergeCell ref="R439:R440"/>
    <mergeCell ref="G439:G440"/>
    <mergeCell ref="H439:H440"/>
    <mergeCell ref="I439:I440"/>
    <mergeCell ref="J439:J440"/>
    <mergeCell ref="K439:K440"/>
    <mergeCell ref="L439:L440"/>
    <mergeCell ref="V438:X438"/>
    <mergeCell ref="Y438:AA438"/>
    <mergeCell ref="AB438:AD438"/>
    <mergeCell ref="AE438:AG438"/>
    <mergeCell ref="A439:A440"/>
    <mergeCell ref="B439:B440"/>
    <mergeCell ref="C439:C440"/>
    <mergeCell ref="D439:D440"/>
    <mergeCell ref="E439:E440"/>
    <mergeCell ref="F439:F440"/>
    <mergeCell ref="A436:D436"/>
    <mergeCell ref="R436:U436"/>
    <mergeCell ref="A438:C438"/>
    <mergeCell ref="D438:F438"/>
    <mergeCell ref="G438:I438"/>
    <mergeCell ref="J438:L438"/>
    <mergeCell ref="M438:O438"/>
    <mergeCell ref="P438:R438"/>
    <mergeCell ref="S438:U438"/>
    <mergeCell ref="AE427:AE428"/>
    <mergeCell ref="AF427:AF428"/>
    <mergeCell ref="AG427:AG428"/>
    <mergeCell ref="K430:R431"/>
    <mergeCell ref="E435:L436"/>
    <mergeCell ref="N435:Q436"/>
    <mergeCell ref="V435:AC436"/>
    <mergeCell ref="AE435:AG436"/>
    <mergeCell ref="Y427:Y428"/>
    <mergeCell ref="Z427:Z428"/>
    <mergeCell ref="AA427:AA428"/>
    <mergeCell ref="AB427:AB428"/>
    <mergeCell ref="AC427:AC428"/>
    <mergeCell ref="AD427:AD428"/>
    <mergeCell ref="S427:S428"/>
    <mergeCell ref="T427:T428"/>
    <mergeCell ref="U427:U428"/>
    <mergeCell ref="V427:V428"/>
    <mergeCell ref="W427:W428"/>
    <mergeCell ref="X427:X428"/>
    <mergeCell ref="M427:M428"/>
    <mergeCell ref="N427:N428"/>
    <mergeCell ref="O427:O428"/>
    <mergeCell ref="P427:P428"/>
    <mergeCell ref="Q427:Q428"/>
    <mergeCell ref="R427:R428"/>
    <mergeCell ref="G427:G428"/>
    <mergeCell ref="H427:H428"/>
    <mergeCell ref="I427:I428"/>
    <mergeCell ref="J427:J428"/>
    <mergeCell ref="K427:K428"/>
    <mergeCell ref="L427:L428"/>
    <mergeCell ref="V426:X426"/>
    <mergeCell ref="Y426:AA426"/>
    <mergeCell ref="AB426:AD426"/>
    <mergeCell ref="AE426:AG426"/>
    <mergeCell ref="A427:A428"/>
    <mergeCell ref="B427:B428"/>
    <mergeCell ref="C427:C428"/>
    <mergeCell ref="D427:D428"/>
    <mergeCell ref="E427:E428"/>
    <mergeCell ref="F427:F428"/>
    <mergeCell ref="A424:D424"/>
    <mergeCell ref="R424:U424"/>
    <mergeCell ref="A426:C426"/>
    <mergeCell ref="D426:F426"/>
    <mergeCell ref="G426:I426"/>
    <mergeCell ref="J426:L426"/>
    <mergeCell ref="M426:O426"/>
    <mergeCell ref="P426:R426"/>
    <mergeCell ref="S426:U426"/>
    <mergeCell ref="AE415:AE416"/>
    <mergeCell ref="AF415:AF416"/>
    <mergeCell ref="AG415:AG416"/>
    <mergeCell ref="K418:R419"/>
    <mergeCell ref="E423:L424"/>
    <mergeCell ref="N423:Q424"/>
    <mergeCell ref="V423:AC424"/>
    <mergeCell ref="AE423:AG424"/>
    <mergeCell ref="Y415:Y416"/>
    <mergeCell ref="Z415:Z416"/>
    <mergeCell ref="AA415:AA416"/>
    <mergeCell ref="AB415:AB416"/>
    <mergeCell ref="AC415:AC416"/>
    <mergeCell ref="AD415:AD416"/>
    <mergeCell ref="S415:S416"/>
    <mergeCell ref="T415:T416"/>
    <mergeCell ref="U415:U416"/>
    <mergeCell ref="V415:V416"/>
    <mergeCell ref="W415:W416"/>
    <mergeCell ref="X415:X416"/>
    <mergeCell ref="M415:M416"/>
    <mergeCell ref="N415:N416"/>
    <mergeCell ref="O415:O416"/>
    <mergeCell ref="P415:P416"/>
    <mergeCell ref="Q415:Q416"/>
    <mergeCell ref="R415:R416"/>
    <mergeCell ref="G415:G416"/>
    <mergeCell ref="H415:H416"/>
    <mergeCell ref="I415:I416"/>
    <mergeCell ref="J415:J416"/>
    <mergeCell ref="K415:K416"/>
    <mergeCell ref="L415:L416"/>
    <mergeCell ref="V414:X414"/>
    <mergeCell ref="Y414:AA414"/>
    <mergeCell ref="AB414:AD414"/>
    <mergeCell ref="AE414:AG414"/>
    <mergeCell ref="A415:A416"/>
    <mergeCell ref="B415:B416"/>
    <mergeCell ref="C415:C416"/>
    <mergeCell ref="D415:D416"/>
    <mergeCell ref="E415:E416"/>
    <mergeCell ref="F415:F416"/>
    <mergeCell ref="A412:D412"/>
    <mergeCell ref="R412:U412"/>
    <mergeCell ref="A414:C414"/>
    <mergeCell ref="D414:F414"/>
    <mergeCell ref="G414:I414"/>
    <mergeCell ref="J414:L414"/>
    <mergeCell ref="M414:O414"/>
    <mergeCell ref="P414:R414"/>
    <mergeCell ref="S414:U414"/>
    <mergeCell ref="AE403:AE404"/>
    <mergeCell ref="AF403:AF404"/>
    <mergeCell ref="AG403:AG404"/>
    <mergeCell ref="K406:R407"/>
    <mergeCell ref="E411:L412"/>
    <mergeCell ref="N411:Q412"/>
    <mergeCell ref="V411:AC412"/>
    <mergeCell ref="AE411:AG412"/>
    <mergeCell ref="Y403:Y404"/>
    <mergeCell ref="Z403:Z404"/>
    <mergeCell ref="AA403:AA404"/>
    <mergeCell ref="AB403:AB404"/>
    <mergeCell ref="AC403:AC404"/>
    <mergeCell ref="AD403:AD404"/>
    <mergeCell ref="S403:S404"/>
    <mergeCell ref="T403:T404"/>
    <mergeCell ref="U403:U404"/>
    <mergeCell ref="V403:V404"/>
    <mergeCell ref="W403:W404"/>
    <mergeCell ref="X403:X404"/>
    <mergeCell ref="M403:M404"/>
    <mergeCell ref="N403:N404"/>
    <mergeCell ref="O403:O404"/>
    <mergeCell ref="P403:P404"/>
    <mergeCell ref="Q403:Q404"/>
    <mergeCell ref="R403:R404"/>
    <mergeCell ref="G403:G404"/>
    <mergeCell ref="H403:H404"/>
    <mergeCell ref="I403:I404"/>
    <mergeCell ref="J403:J404"/>
    <mergeCell ref="K403:K404"/>
    <mergeCell ref="L403:L404"/>
    <mergeCell ref="V402:X402"/>
    <mergeCell ref="Y402:AA402"/>
    <mergeCell ref="AB402:AD402"/>
    <mergeCell ref="AE402:AG402"/>
    <mergeCell ref="A403:A404"/>
    <mergeCell ref="B403:B404"/>
    <mergeCell ref="C403:C404"/>
    <mergeCell ref="D403:D404"/>
    <mergeCell ref="E403:E404"/>
    <mergeCell ref="F403:F404"/>
    <mergeCell ref="A400:D400"/>
    <mergeCell ref="R400:U400"/>
    <mergeCell ref="A402:C402"/>
    <mergeCell ref="D402:F402"/>
    <mergeCell ref="G402:I402"/>
    <mergeCell ref="J402:L402"/>
    <mergeCell ref="M402:O402"/>
    <mergeCell ref="P402:R402"/>
    <mergeCell ref="S402:U402"/>
    <mergeCell ref="AE391:AE392"/>
    <mergeCell ref="AF391:AF392"/>
    <mergeCell ref="AG391:AG392"/>
    <mergeCell ref="K394:R395"/>
    <mergeCell ref="E399:L400"/>
    <mergeCell ref="N399:Q400"/>
    <mergeCell ref="V399:AC400"/>
    <mergeCell ref="AE399:AG400"/>
    <mergeCell ref="Y391:Y392"/>
    <mergeCell ref="Z391:Z392"/>
    <mergeCell ref="AA391:AA392"/>
    <mergeCell ref="AB391:AB392"/>
    <mergeCell ref="AC391:AC392"/>
    <mergeCell ref="AD391:AD392"/>
    <mergeCell ref="S391:S392"/>
    <mergeCell ref="T391:T392"/>
    <mergeCell ref="U391:U392"/>
    <mergeCell ref="V391:V392"/>
    <mergeCell ref="W391:W392"/>
    <mergeCell ref="X391:X392"/>
    <mergeCell ref="M391:M392"/>
    <mergeCell ref="N391:N392"/>
    <mergeCell ref="O391:O392"/>
    <mergeCell ref="P391:P392"/>
    <mergeCell ref="Q391:Q392"/>
    <mergeCell ref="R391:R392"/>
    <mergeCell ref="G391:G392"/>
    <mergeCell ref="H391:H392"/>
    <mergeCell ref="I391:I392"/>
    <mergeCell ref="J391:J392"/>
    <mergeCell ref="K391:K392"/>
    <mergeCell ref="L391:L392"/>
    <mergeCell ref="V390:X390"/>
    <mergeCell ref="Y390:AA390"/>
    <mergeCell ref="AB390:AD390"/>
    <mergeCell ref="AE390:AG390"/>
    <mergeCell ref="A391:A392"/>
    <mergeCell ref="B391:B392"/>
    <mergeCell ref="C391:C392"/>
    <mergeCell ref="D391:D392"/>
    <mergeCell ref="E391:E392"/>
    <mergeCell ref="F391:F392"/>
    <mergeCell ref="A388:D388"/>
    <mergeCell ref="R388:U388"/>
    <mergeCell ref="A390:C390"/>
    <mergeCell ref="D390:F390"/>
    <mergeCell ref="G390:I390"/>
    <mergeCell ref="J390:L390"/>
    <mergeCell ref="M390:O390"/>
    <mergeCell ref="P390:R390"/>
    <mergeCell ref="S390:U390"/>
    <mergeCell ref="AE379:AE380"/>
    <mergeCell ref="AF379:AF380"/>
    <mergeCell ref="AG379:AG380"/>
    <mergeCell ref="K382:R383"/>
    <mergeCell ref="E387:L388"/>
    <mergeCell ref="N387:Q388"/>
    <mergeCell ref="V387:AC388"/>
    <mergeCell ref="AE387:AG388"/>
    <mergeCell ref="Y379:Y380"/>
    <mergeCell ref="Z379:Z380"/>
    <mergeCell ref="AA379:AA380"/>
    <mergeCell ref="AB379:AB380"/>
    <mergeCell ref="AC379:AC380"/>
    <mergeCell ref="AD379:AD380"/>
    <mergeCell ref="S379:S380"/>
    <mergeCell ref="T379:T380"/>
    <mergeCell ref="U379:U380"/>
    <mergeCell ref="V379:V380"/>
    <mergeCell ref="W379:W380"/>
    <mergeCell ref="X379:X380"/>
    <mergeCell ref="M379:M380"/>
    <mergeCell ref="N379:N380"/>
    <mergeCell ref="O379:O380"/>
    <mergeCell ref="P379:P380"/>
    <mergeCell ref="Q379:Q380"/>
    <mergeCell ref="R379:R380"/>
    <mergeCell ref="G379:G380"/>
    <mergeCell ref="H379:H380"/>
    <mergeCell ref="I379:I380"/>
    <mergeCell ref="J379:J380"/>
    <mergeCell ref="K379:K380"/>
    <mergeCell ref="L379:L380"/>
    <mergeCell ref="V378:X378"/>
    <mergeCell ref="Y378:AA378"/>
    <mergeCell ref="AB378:AD378"/>
    <mergeCell ref="AE378:AG378"/>
    <mergeCell ref="A379:A380"/>
    <mergeCell ref="B379:B380"/>
    <mergeCell ref="C379:C380"/>
    <mergeCell ref="D379:D380"/>
    <mergeCell ref="E379:E380"/>
    <mergeCell ref="F379:F380"/>
    <mergeCell ref="A376:D376"/>
    <mergeCell ref="R376:U376"/>
    <mergeCell ref="A378:C378"/>
    <mergeCell ref="D378:F378"/>
    <mergeCell ref="G378:I378"/>
    <mergeCell ref="J378:L378"/>
    <mergeCell ref="M378:O378"/>
    <mergeCell ref="P378:R378"/>
    <mergeCell ref="S378:U378"/>
    <mergeCell ref="AE367:AE368"/>
    <mergeCell ref="AF367:AF368"/>
    <mergeCell ref="AG367:AG368"/>
    <mergeCell ref="K370:R371"/>
    <mergeCell ref="E375:L376"/>
    <mergeCell ref="N375:Q376"/>
    <mergeCell ref="V375:AC376"/>
    <mergeCell ref="AE375:AG376"/>
    <mergeCell ref="Y367:Y368"/>
    <mergeCell ref="Z367:Z368"/>
    <mergeCell ref="AA367:AA368"/>
    <mergeCell ref="AB367:AB368"/>
    <mergeCell ref="AC367:AC368"/>
    <mergeCell ref="AD367:AD368"/>
    <mergeCell ref="S367:S368"/>
    <mergeCell ref="T367:T368"/>
    <mergeCell ref="U367:U368"/>
    <mergeCell ref="V367:V368"/>
    <mergeCell ref="W367:W368"/>
    <mergeCell ref="X367:X368"/>
    <mergeCell ref="M367:M368"/>
    <mergeCell ref="N367:N368"/>
    <mergeCell ref="O367:O368"/>
    <mergeCell ref="P367:P368"/>
    <mergeCell ref="Q367:Q368"/>
    <mergeCell ref="R367:R368"/>
    <mergeCell ref="G367:G368"/>
    <mergeCell ref="H367:H368"/>
    <mergeCell ref="I367:I368"/>
    <mergeCell ref="J367:J368"/>
    <mergeCell ref="K367:K368"/>
    <mergeCell ref="L367:L368"/>
    <mergeCell ref="V366:X366"/>
    <mergeCell ref="Y366:AA366"/>
    <mergeCell ref="AB366:AD366"/>
    <mergeCell ref="AE366:AG366"/>
    <mergeCell ref="A367:A368"/>
    <mergeCell ref="B367:B368"/>
    <mergeCell ref="C367:C368"/>
    <mergeCell ref="D367:D368"/>
    <mergeCell ref="E367:E368"/>
    <mergeCell ref="F367:F368"/>
    <mergeCell ref="A364:D364"/>
    <mergeCell ref="R364:U364"/>
    <mergeCell ref="A366:C366"/>
    <mergeCell ref="D366:F366"/>
    <mergeCell ref="G366:I366"/>
    <mergeCell ref="J366:L366"/>
    <mergeCell ref="M366:O366"/>
    <mergeCell ref="P366:R366"/>
    <mergeCell ref="S366:U366"/>
    <mergeCell ref="AE355:AE356"/>
    <mergeCell ref="AF355:AF356"/>
    <mergeCell ref="AG355:AG356"/>
    <mergeCell ref="K358:R359"/>
    <mergeCell ref="E363:L364"/>
    <mergeCell ref="N363:Q364"/>
    <mergeCell ref="V363:AC364"/>
    <mergeCell ref="AE363:AG364"/>
    <mergeCell ref="Y355:Y356"/>
    <mergeCell ref="Z355:Z356"/>
    <mergeCell ref="AA355:AA356"/>
    <mergeCell ref="AB355:AB356"/>
    <mergeCell ref="AC355:AC356"/>
    <mergeCell ref="AD355:AD356"/>
    <mergeCell ref="S355:S356"/>
    <mergeCell ref="T355:T356"/>
    <mergeCell ref="U355:U356"/>
    <mergeCell ref="V355:V356"/>
    <mergeCell ref="W355:W356"/>
    <mergeCell ref="X355:X356"/>
    <mergeCell ref="M355:M356"/>
    <mergeCell ref="N355:N356"/>
    <mergeCell ref="O355:O356"/>
    <mergeCell ref="P355:P356"/>
    <mergeCell ref="Q355:Q356"/>
    <mergeCell ref="R355:R356"/>
    <mergeCell ref="G355:G356"/>
    <mergeCell ref="H355:H356"/>
    <mergeCell ref="I355:I356"/>
    <mergeCell ref="J355:J356"/>
    <mergeCell ref="K355:K356"/>
    <mergeCell ref="L355:L356"/>
    <mergeCell ref="V354:X354"/>
    <mergeCell ref="Y354:AA354"/>
    <mergeCell ref="AB354:AD354"/>
    <mergeCell ref="AE354:AG354"/>
    <mergeCell ref="A355:A356"/>
    <mergeCell ref="B355:B356"/>
    <mergeCell ref="C355:C356"/>
    <mergeCell ref="D355:D356"/>
    <mergeCell ref="E355:E356"/>
    <mergeCell ref="F355:F356"/>
    <mergeCell ref="A352:D352"/>
    <mergeCell ref="R352:U352"/>
    <mergeCell ref="A354:C354"/>
    <mergeCell ref="D354:F354"/>
    <mergeCell ref="G354:I354"/>
    <mergeCell ref="J354:L354"/>
    <mergeCell ref="M354:O354"/>
    <mergeCell ref="P354:R354"/>
    <mergeCell ref="S354:U354"/>
    <mergeCell ref="AE343:AE344"/>
    <mergeCell ref="AF343:AF344"/>
    <mergeCell ref="AG343:AG344"/>
    <mergeCell ref="E351:L352"/>
    <mergeCell ref="N351:Q352"/>
    <mergeCell ref="V351:AC352"/>
    <mergeCell ref="AE351:AG352"/>
    <mergeCell ref="Y343:Y344"/>
    <mergeCell ref="Z343:Z344"/>
    <mergeCell ref="AA343:AA344"/>
    <mergeCell ref="AB343:AB344"/>
    <mergeCell ref="AC343:AC344"/>
    <mergeCell ref="AD343:AD344"/>
    <mergeCell ref="S343:S344"/>
    <mergeCell ref="T343:T344"/>
    <mergeCell ref="U343:U344"/>
    <mergeCell ref="V343:V344"/>
    <mergeCell ref="W343:W344"/>
    <mergeCell ref="X343:X344"/>
    <mergeCell ref="M343:M344"/>
    <mergeCell ref="N343:N344"/>
    <mergeCell ref="O343:O344"/>
    <mergeCell ref="P343:P344"/>
    <mergeCell ref="Q343:Q344"/>
    <mergeCell ref="R343:R344"/>
    <mergeCell ref="G343:G344"/>
    <mergeCell ref="H343:H344"/>
    <mergeCell ref="I343:I344"/>
    <mergeCell ref="J343:J344"/>
    <mergeCell ref="K343:K344"/>
    <mergeCell ref="L343:L344"/>
    <mergeCell ref="V342:X342"/>
    <mergeCell ref="Y342:AA342"/>
    <mergeCell ref="AB342:AD342"/>
    <mergeCell ref="AE342:AG342"/>
    <mergeCell ref="A343:A344"/>
    <mergeCell ref="B343:B344"/>
    <mergeCell ref="C343:C344"/>
    <mergeCell ref="D343:D344"/>
    <mergeCell ref="E343:E344"/>
    <mergeCell ref="F343:F344"/>
    <mergeCell ref="A340:D340"/>
    <mergeCell ref="R340:U340"/>
    <mergeCell ref="A342:C342"/>
    <mergeCell ref="D342:F342"/>
    <mergeCell ref="G342:I342"/>
    <mergeCell ref="J342:L342"/>
    <mergeCell ref="M342:O342"/>
    <mergeCell ref="P342:R342"/>
    <mergeCell ref="S342:U342"/>
    <mergeCell ref="AE331:AE332"/>
    <mergeCell ref="AF331:AF332"/>
    <mergeCell ref="AG331:AG332"/>
    <mergeCell ref="K334:R335"/>
    <mergeCell ref="E339:L340"/>
    <mergeCell ref="N339:Q340"/>
    <mergeCell ref="V339:AC340"/>
    <mergeCell ref="AE339:AG340"/>
    <mergeCell ref="Y331:Y332"/>
    <mergeCell ref="Z331:Z332"/>
    <mergeCell ref="AA331:AA332"/>
    <mergeCell ref="AB331:AB332"/>
    <mergeCell ref="AC331:AC332"/>
    <mergeCell ref="AD331:AD332"/>
    <mergeCell ref="S331:S332"/>
    <mergeCell ref="T331:T332"/>
    <mergeCell ref="U331:U332"/>
    <mergeCell ref="V331:V332"/>
    <mergeCell ref="W331:W332"/>
    <mergeCell ref="X331:X332"/>
    <mergeCell ref="M331:M332"/>
    <mergeCell ref="N331:N332"/>
    <mergeCell ref="O331:O332"/>
    <mergeCell ref="P331:P332"/>
    <mergeCell ref="Q331:Q332"/>
    <mergeCell ref="R331:R332"/>
    <mergeCell ref="G331:G332"/>
    <mergeCell ref="H331:H332"/>
    <mergeCell ref="I331:I332"/>
    <mergeCell ref="J331:J332"/>
    <mergeCell ref="K331:K332"/>
    <mergeCell ref="L331:L332"/>
    <mergeCell ref="V330:X330"/>
    <mergeCell ref="Y330:AA330"/>
    <mergeCell ref="AB330:AD330"/>
    <mergeCell ref="AE330:AG330"/>
    <mergeCell ref="A331:A332"/>
    <mergeCell ref="B331:B332"/>
    <mergeCell ref="C331:C332"/>
    <mergeCell ref="D331:D332"/>
    <mergeCell ref="E331:E332"/>
    <mergeCell ref="F331:F332"/>
    <mergeCell ref="A328:D328"/>
    <mergeCell ref="R328:U328"/>
    <mergeCell ref="A330:C330"/>
    <mergeCell ref="D330:F330"/>
    <mergeCell ref="G330:I330"/>
    <mergeCell ref="J330:L330"/>
    <mergeCell ref="M330:O330"/>
    <mergeCell ref="P330:R330"/>
    <mergeCell ref="S330:U330"/>
    <mergeCell ref="AE319:AE320"/>
    <mergeCell ref="AF319:AF320"/>
    <mergeCell ref="AG319:AG320"/>
    <mergeCell ref="K322:R323"/>
    <mergeCell ref="E327:L328"/>
    <mergeCell ref="N327:Q328"/>
    <mergeCell ref="V327:AC328"/>
    <mergeCell ref="AE327:AG328"/>
    <mergeCell ref="Y319:Y320"/>
    <mergeCell ref="Z319:Z320"/>
    <mergeCell ref="AA319:AA320"/>
    <mergeCell ref="AB319:AB320"/>
    <mergeCell ref="AC319:AC320"/>
    <mergeCell ref="AD319:AD320"/>
    <mergeCell ref="S319:S320"/>
    <mergeCell ref="T319:T320"/>
    <mergeCell ref="U319:U320"/>
    <mergeCell ref="V319:V320"/>
    <mergeCell ref="W319:W320"/>
    <mergeCell ref="X319:X320"/>
    <mergeCell ref="M319:M320"/>
    <mergeCell ref="N319:N320"/>
    <mergeCell ref="O319:O320"/>
    <mergeCell ref="P319:P320"/>
    <mergeCell ref="Q319:Q320"/>
    <mergeCell ref="R319:R320"/>
    <mergeCell ref="G319:G320"/>
    <mergeCell ref="H319:H320"/>
    <mergeCell ref="I319:I320"/>
    <mergeCell ref="J319:J320"/>
    <mergeCell ref="K319:K320"/>
    <mergeCell ref="L319:L320"/>
    <mergeCell ref="V318:X318"/>
    <mergeCell ref="Y318:AA318"/>
    <mergeCell ref="AB318:AD318"/>
    <mergeCell ref="AE318:AG318"/>
    <mergeCell ref="A319:A320"/>
    <mergeCell ref="B319:B320"/>
    <mergeCell ref="C319:C320"/>
    <mergeCell ref="D319:D320"/>
    <mergeCell ref="E319:E320"/>
    <mergeCell ref="F319:F320"/>
    <mergeCell ref="A316:D316"/>
    <mergeCell ref="R316:U316"/>
    <mergeCell ref="A318:C318"/>
    <mergeCell ref="D318:F318"/>
    <mergeCell ref="G318:I318"/>
    <mergeCell ref="J318:L318"/>
    <mergeCell ref="M318:O318"/>
    <mergeCell ref="P318:R318"/>
    <mergeCell ref="S318:U318"/>
    <mergeCell ref="AE307:AE308"/>
    <mergeCell ref="AF307:AF308"/>
    <mergeCell ref="AG307:AG308"/>
    <mergeCell ref="K310:R311"/>
    <mergeCell ref="E315:L316"/>
    <mergeCell ref="N315:Q316"/>
    <mergeCell ref="V315:AC316"/>
    <mergeCell ref="AE315:AG316"/>
    <mergeCell ref="Y307:Y308"/>
    <mergeCell ref="Z307:Z308"/>
    <mergeCell ref="AA307:AA308"/>
    <mergeCell ref="AB307:AB308"/>
    <mergeCell ref="AC307:AC308"/>
    <mergeCell ref="AD307:AD308"/>
    <mergeCell ref="S307:S308"/>
    <mergeCell ref="T307:T308"/>
    <mergeCell ref="U307:U308"/>
    <mergeCell ref="V307:V308"/>
    <mergeCell ref="W307:W308"/>
    <mergeCell ref="X307:X308"/>
    <mergeCell ref="M307:M308"/>
    <mergeCell ref="N307:N308"/>
    <mergeCell ref="O307:O308"/>
    <mergeCell ref="P307:P308"/>
    <mergeCell ref="Q307:Q308"/>
    <mergeCell ref="R307:R308"/>
    <mergeCell ref="G307:G308"/>
    <mergeCell ref="H307:H308"/>
    <mergeCell ref="I307:I308"/>
    <mergeCell ref="J307:J308"/>
    <mergeCell ref="K307:K308"/>
    <mergeCell ref="L307:L308"/>
    <mergeCell ref="V306:X306"/>
    <mergeCell ref="Y306:AA306"/>
    <mergeCell ref="AB306:AD306"/>
    <mergeCell ref="AE306:AG306"/>
    <mergeCell ref="A307:A308"/>
    <mergeCell ref="B307:B308"/>
    <mergeCell ref="C307:C308"/>
    <mergeCell ref="D307:D308"/>
    <mergeCell ref="E307:E308"/>
    <mergeCell ref="F307:F308"/>
    <mergeCell ref="A304:D304"/>
    <mergeCell ref="R304:U304"/>
    <mergeCell ref="A306:C306"/>
    <mergeCell ref="D306:F306"/>
    <mergeCell ref="G306:I306"/>
    <mergeCell ref="J306:L306"/>
    <mergeCell ref="M306:O306"/>
    <mergeCell ref="P306:R306"/>
    <mergeCell ref="S306:U306"/>
    <mergeCell ref="AE295:AE296"/>
    <mergeCell ref="AF295:AF296"/>
    <mergeCell ref="AG295:AG296"/>
    <mergeCell ref="K298:R299"/>
    <mergeCell ref="E303:L304"/>
    <mergeCell ref="N303:Q304"/>
    <mergeCell ref="V303:AC304"/>
    <mergeCell ref="AE303:AG304"/>
    <mergeCell ref="Y295:Y296"/>
    <mergeCell ref="Z295:Z296"/>
    <mergeCell ref="AA295:AA296"/>
    <mergeCell ref="AB295:AB296"/>
    <mergeCell ref="AC295:AC296"/>
    <mergeCell ref="AD295:AD296"/>
    <mergeCell ref="S295:S296"/>
    <mergeCell ref="T295:T296"/>
    <mergeCell ref="U295:U296"/>
    <mergeCell ref="V295:V296"/>
    <mergeCell ref="W295:W296"/>
    <mergeCell ref="X295:X296"/>
    <mergeCell ref="M295:M296"/>
    <mergeCell ref="N295:N296"/>
    <mergeCell ref="O295:O296"/>
    <mergeCell ref="P295:P296"/>
    <mergeCell ref="Q295:Q296"/>
    <mergeCell ref="R295:R296"/>
    <mergeCell ref="G295:G296"/>
    <mergeCell ref="H295:H296"/>
    <mergeCell ref="I295:I296"/>
    <mergeCell ref="J295:J296"/>
    <mergeCell ref="K295:K296"/>
    <mergeCell ref="L295:L296"/>
    <mergeCell ref="V294:X294"/>
    <mergeCell ref="Y294:AA294"/>
    <mergeCell ref="AB294:AD294"/>
    <mergeCell ref="AE294:AG294"/>
    <mergeCell ref="A295:A296"/>
    <mergeCell ref="B295:B296"/>
    <mergeCell ref="C295:C296"/>
    <mergeCell ref="D295:D296"/>
    <mergeCell ref="E295:E296"/>
    <mergeCell ref="F295:F296"/>
    <mergeCell ref="A292:D292"/>
    <mergeCell ref="R292:U292"/>
    <mergeCell ref="A294:C294"/>
    <mergeCell ref="D294:F294"/>
    <mergeCell ref="G294:I294"/>
    <mergeCell ref="J294:L294"/>
    <mergeCell ref="M294:O294"/>
    <mergeCell ref="P294:R294"/>
    <mergeCell ref="S294:U294"/>
    <mergeCell ref="AE283:AE284"/>
    <mergeCell ref="AF283:AF284"/>
    <mergeCell ref="AG283:AG284"/>
    <mergeCell ref="K286:R287"/>
    <mergeCell ref="E291:L292"/>
    <mergeCell ref="N291:Q292"/>
    <mergeCell ref="V291:AC292"/>
    <mergeCell ref="AE291:AG292"/>
    <mergeCell ref="Y283:Y284"/>
    <mergeCell ref="Z283:Z284"/>
    <mergeCell ref="AA283:AA284"/>
    <mergeCell ref="AB283:AB284"/>
    <mergeCell ref="AC283:AC284"/>
    <mergeCell ref="AD283:AD284"/>
    <mergeCell ref="S283:S284"/>
    <mergeCell ref="T283:T284"/>
    <mergeCell ref="U283:U284"/>
    <mergeCell ref="V283:V284"/>
    <mergeCell ref="W283:W284"/>
    <mergeCell ref="X283:X284"/>
    <mergeCell ref="M283:M284"/>
    <mergeCell ref="N283:N284"/>
    <mergeCell ref="O283:O284"/>
    <mergeCell ref="P283:P284"/>
    <mergeCell ref="Q283:Q284"/>
    <mergeCell ref="R283:R284"/>
    <mergeCell ref="G283:G284"/>
    <mergeCell ref="H283:H284"/>
    <mergeCell ref="I283:I284"/>
    <mergeCell ref="J283:J284"/>
    <mergeCell ref="K283:K284"/>
    <mergeCell ref="L283:L284"/>
    <mergeCell ref="V282:X282"/>
    <mergeCell ref="Y282:AA282"/>
    <mergeCell ref="AB282:AD282"/>
    <mergeCell ref="AE282:AG282"/>
    <mergeCell ref="A283:A284"/>
    <mergeCell ref="B283:B284"/>
    <mergeCell ref="C283:C284"/>
    <mergeCell ref="D283:D284"/>
    <mergeCell ref="E283:E284"/>
    <mergeCell ref="F283:F284"/>
    <mergeCell ref="A280:D280"/>
    <mergeCell ref="R280:U280"/>
    <mergeCell ref="A282:C282"/>
    <mergeCell ref="D282:F282"/>
    <mergeCell ref="G282:I282"/>
    <mergeCell ref="J282:L282"/>
    <mergeCell ref="M282:O282"/>
    <mergeCell ref="P282:R282"/>
    <mergeCell ref="S282:U282"/>
    <mergeCell ref="AE271:AE272"/>
    <mergeCell ref="AF271:AF272"/>
    <mergeCell ref="AG271:AG272"/>
    <mergeCell ref="K274:R275"/>
    <mergeCell ref="E279:L280"/>
    <mergeCell ref="N279:Q280"/>
    <mergeCell ref="V279:AC280"/>
    <mergeCell ref="AE279:AG280"/>
    <mergeCell ref="Y271:Y272"/>
    <mergeCell ref="Z271:Z272"/>
    <mergeCell ref="AA271:AA272"/>
    <mergeCell ref="AB271:AB272"/>
    <mergeCell ref="AC271:AC272"/>
    <mergeCell ref="AD271:AD272"/>
    <mergeCell ref="S271:S272"/>
    <mergeCell ref="T271:T272"/>
    <mergeCell ref="U271:U272"/>
    <mergeCell ref="V271:V272"/>
    <mergeCell ref="W271:W272"/>
    <mergeCell ref="X271:X272"/>
    <mergeCell ref="M271:M272"/>
    <mergeCell ref="N271:N272"/>
    <mergeCell ref="O271:O272"/>
    <mergeCell ref="P271:P272"/>
    <mergeCell ref="Q271:Q272"/>
    <mergeCell ref="R271:R272"/>
    <mergeCell ref="G271:G272"/>
    <mergeCell ref="H271:H272"/>
    <mergeCell ref="I271:I272"/>
    <mergeCell ref="J271:J272"/>
    <mergeCell ref="K271:K272"/>
    <mergeCell ref="L271:L272"/>
    <mergeCell ref="V270:X270"/>
    <mergeCell ref="Y270:AA270"/>
    <mergeCell ref="AB270:AD270"/>
    <mergeCell ref="AE270:AG270"/>
    <mergeCell ref="A271:A272"/>
    <mergeCell ref="B271:B272"/>
    <mergeCell ref="C271:C272"/>
    <mergeCell ref="D271:D272"/>
    <mergeCell ref="E271:E272"/>
    <mergeCell ref="F271:F272"/>
    <mergeCell ref="A268:D268"/>
    <mergeCell ref="R268:U268"/>
    <mergeCell ref="A270:C270"/>
    <mergeCell ref="D270:F270"/>
    <mergeCell ref="G270:I270"/>
    <mergeCell ref="J270:L270"/>
    <mergeCell ref="M270:O270"/>
    <mergeCell ref="P270:R270"/>
    <mergeCell ref="S270:U270"/>
    <mergeCell ref="AE259:AE260"/>
    <mergeCell ref="AF259:AF260"/>
    <mergeCell ref="AG259:AG260"/>
    <mergeCell ref="K262:R263"/>
    <mergeCell ref="E267:L268"/>
    <mergeCell ref="N267:Q268"/>
    <mergeCell ref="V267:AC268"/>
    <mergeCell ref="AE267:AG268"/>
    <mergeCell ref="Y259:Y260"/>
    <mergeCell ref="Z259:Z260"/>
    <mergeCell ref="AA259:AA260"/>
    <mergeCell ref="AB259:AB260"/>
    <mergeCell ref="AC259:AC260"/>
    <mergeCell ref="AD259:AD260"/>
    <mergeCell ref="S259:S260"/>
    <mergeCell ref="T259:T260"/>
    <mergeCell ref="U259:U260"/>
    <mergeCell ref="V259:V260"/>
    <mergeCell ref="W259:W260"/>
    <mergeCell ref="X259:X260"/>
    <mergeCell ref="M259:M260"/>
    <mergeCell ref="N259:N260"/>
    <mergeCell ref="O259:O260"/>
    <mergeCell ref="P259:P260"/>
    <mergeCell ref="Q259:Q260"/>
    <mergeCell ref="R259:R260"/>
    <mergeCell ref="G259:G260"/>
    <mergeCell ref="H259:H260"/>
    <mergeCell ref="I259:I260"/>
    <mergeCell ref="J259:J260"/>
    <mergeCell ref="K259:K260"/>
    <mergeCell ref="L259:L260"/>
    <mergeCell ref="V258:X258"/>
    <mergeCell ref="Y258:AA258"/>
    <mergeCell ref="AB258:AD258"/>
    <mergeCell ref="AE258:AG258"/>
    <mergeCell ref="A259:A260"/>
    <mergeCell ref="B259:B260"/>
    <mergeCell ref="C259:C260"/>
    <mergeCell ref="D259:D260"/>
    <mergeCell ref="E259:E260"/>
    <mergeCell ref="F259:F260"/>
    <mergeCell ref="A256:D256"/>
    <mergeCell ref="R256:U256"/>
    <mergeCell ref="A258:C258"/>
    <mergeCell ref="D258:F258"/>
    <mergeCell ref="G258:I258"/>
    <mergeCell ref="J258:L258"/>
    <mergeCell ref="M258:O258"/>
    <mergeCell ref="P258:R258"/>
    <mergeCell ref="S258:U258"/>
    <mergeCell ref="AE247:AE248"/>
    <mergeCell ref="AF247:AF248"/>
    <mergeCell ref="AG247:AG248"/>
    <mergeCell ref="E255:L256"/>
    <mergeCell ref="N255:Q256"/>
    <mergeCell ref="V255:AC256"/>
    <mergeCell ref="AE255:AG256"/>
    <mergeCell ref="Y247:Y248"/>
    <mergeCell ref="Z247:Z248"/>
    <mergeCell ref="AA247:AA248"/>
    <mergeCell ref="AB247:AB248"/>
    <mergeCell ref="AC247:AC248"/>
    <mergeCell ref="AD247:AD248"/>
    <mergeCell ref="S247:S248"/>
    <mergeCell ref="T247:T248"/>
    <mergeCell ref="U247:U248"/>
    <mergeCell ref="V247:V248"/>
    <mergeCell ref="W247:W248"/>
    <mergeCell ref="X247:X248"/>
    <mergeCell ref="M247:M248"/>
    <mergeCell ref="N247:N248"/>
    <mergeCell ref="O247:O248"/>
    <mergeCell ref="P247:P248"/>
    <mergeCell ref="Q247:Q248"/>
    <mergeCell ref="R247:R248"/>
    <mergeCell ref="G247:G248"/>
    <mergeCell ref="H247:H248"/>
    <mergeCell ref="I247:I248"/>
    <mergeCell ref="J247:J248"/>
    <mergeCell ref="K247:K248"/>
    <mergeCell ref="L247:L248"/>
    <mergeCell ref="V246:X246"/>
    <mergeCell ref="Y246:AA246"/>
    <mergeCell ref="AB246:AD246"/>
    <mergeCell ref="AE246:AG246"/>
    <mergeCell ref="A247:A248"/>
    <mergeCell ref="B247:B248"/>
    <mergeCell ref="C247:C248"/>
    <mergeCell ref="D247:D248"/>
    <mergeCell ref="E247:E248"/>
    <mergeCell ref="F247:F248"/>
    <mergeCell ref="A244:D244"/>
    <mergeCell ref="R244:U244"/>
    <mergeCell ref="A246:C246"/>
    <mergeCell ref="D246:F246"/>
    <mergeCell ref="G246:I246"/>
    <mergeCell ref="J246:L246"/>
    <mergeCell ref="M246:O246"/>
    <mergeCell ref="P246:R246"/>
    <mergeCell ref="S246:U246"/>
    <mergeCell ref="AE235:AE236"/>
    <mergeCell ref="AF235:AF236"/>
    <mergeCell ref="AG235:AG236"/>
    <mergeCell ref="K238:R239"/>
    <mergeCell ref="E243:L244"/>
    <mergeCell ref="N243:Q244"/>
    <mergeCell ref="V243:AC244"/>
    <mergeCell ref="AE243:AG244"/>
    <mergeCell ref="Y235:Y236"/>
    <mergeCell ref="Z235:Z236"/>
    <mergeCell ref="AA235:AA236"/>
    <mergeCell ref="AB235:AB236"/>
    <mergeCell ref="AC235:AC236"/>
    <mergeCell ref="AD235:AD236"/>
    <mergeCell ref="S235:S236"/>
    <mergeCell ref="T235:T236"/>
    <mergeCell ref="U235:U236"/>
    <mergeCell ref="V235:V236"/>
    <mergeCell ref="W235:W236"/>
    <mergeCell ref="X235:X236"/>
    <mergeCell ref="M235:M236"/>
    <mergeCell ref="N235:N236"/>
    <mergeCell ref="O235:O236"/>
    <mergeCell ref="P235:P236"/>
    <mergeCell ref="Q235:Q236"/>
    <mergeCell ref="R235:R236"/>
    <mergeCell ref="G235:G236"/>
    <mergeCell ref="H235:H236"/>
    <mergeCell ref="I235:I236"/>
    <mergeCell ref="J235:J236"/>
    <mergeCell ref="K235:K236"/>
    <mergeCell ref="L235:L236"/>
    <mergeCell ref="V234:X234"/>
    <mergeCell ref="Y234:AA234"/>
    <mergeCell ref="AB234:AD234"/>
    <mergeCell ref="AE234:AG234"/>
    <mergeCell ref="A235:A236"/>
    <mergeCell ref="B235:B236"/>
    <mergeCell ref="C235:C236"/>
    <mergeCell ref="D235:D236"/>
    <mergeCell ref="E235:E236"/>
    <mergeCell ref="F235:F236"/>
    <mergeCell ref="A232:D232"/>
    <mergeCell ref="R232:U232"/>
    <mergeCell ref="A234:C234"/>
    <mergeCell ref="D234:F234"/>
    <mergeCell ref="G234:I234"/>
    <mergeCell ref="J234:L234"/>
    <mergeCell ref="M234:O234"/>
    <mergeCell ref="P234:R234"/>
    <mergeCell ref="S234:U234"/>
    <mergeCell ref="AE223:AE224"/>
    <mergeCell ref="AF223:AF224"/>
    <mergeCell ref="AG223:AG224"/>
    <mergeCell ref="K226:R227"/>
    <mergeCell ref="E231:L232"/>
    <mergeCell ref="N231:Q232"/>
    <mergeCell ref="V231:AC232"/>
    <mergeCell ref="AE231:AG232"/>
    <mergeCell ref="Y223:Y224"/>
    <mergeCell ref="Z223:Z224"/>
    <mergeCell ref="AA223:AA224"/>
    <mergeCell ref="AB223:AB224"/>
    <mergeCell ref="AC223:AC224"/>
    <mergeCell ref="AD223:AD224"/>
    <mergeCell ref="S223:S224"/>
    <mergeCell ref="T223:T224"/>
    <mergeCell ref="U223:U224"/>
    <mergeCell ref="V223:V224"/>
    <mergeCell ref="W223:W224"/>
    <mergeCell ref="X223:X224"/>
    <mergeCell ref="M223:M224"/>
    <mergeCell ref="N223:N224"/>
    <mergeCell ref="O223:O224"/>
    <mergeCell ref="P223:P224"/>
    <mergeCell ref="Q223:Q224"/>
    <mergeCell ref="R223:R224"/>
    <mergeCell ref="G223:G224"/>
    <mergeCell ref="H223:H224"/>
    <mergeCell ref="I223:I224"/>
    <mergeCell ref="J223:J224"/>
    <mergeCell ref="K223:K224"/>
    <mergeCell ref="L223:L224"/>
    <mergeCell ref="V222:X222"/>
    <mergeCell ref="Y222:AA222"/>
    <mergeCell ref="AB222:AD222"/>
    <mergeCell ref="AE222:AG222"/>
    <mergeCell ref="A223:A224"/>
    <mergeCell ref="B223:B224"/>
    <mergeCell ref="C223:C224"/>
    <mergeCell ref="D223:D224"/>
    <mergeCell ref="E223:E224"/>
    <mergeCell ref="F223:F224"/>
    <mergeCell ref="A220:D220"/>
    <mergeCell ref="R220:U220"/>
    <mergeCell ref="A222:C222"/>
    <mergeCell ref="D222:F222"/>
    <mergeCell ref="G222:I222"/>
    <mergeCell ref="J222:L222"/>
    <mergeCell ref="M222:O222"/>
    <mergeCell ref="P222:R222"/>
    <mergeCell ref="S222:U222"/>
    <mergeCell ref="AE211:AE212"/>
    <mergeCell ref="AF211:AF212"/>
    <mergeCell ref="AG211:AG212"/>
    <mergeCell ref="K214:R215"/>
    <mergeCell ref="E219:L220"/>
    <mergeCell ref="N219:Q220"/>
    <mergeCell ref="V219:AC220"/>
    <mergeCell ref="AE219:AG220"/>
    <mergeCell ref="Y211:Y212"/>
    <mergeCell ref="Z211:Z212"/>
    <mergeCell ref="AA211:AA212"/>
    <mergeCell ref="AB211:AB212"/>
    <mergeCell ref="AC211:AC212"/>
    <mergeCell ref="AD211:AD212"/>
    <mergeCell ref="S211:S212"/>
    <mergeCell ref="T211:T212"/>
    <mergeCell ref="U211:U212"/>
    <mergeCell ref="V211:V212"/>
    <mergeCell ref="W211:W212"/>
    <mergeCell ref="X211:X212"/>
    <mergeCell ref="M211:M212"/>
    <mergeCell ref="N211:N212"/>
    <mergeCell ref="O211:O212"/>
    <mergeCell ref="P211:P212"/>
    <mergeCell ref="Q211:Q212"/>
    <mergeCell ref="R211:R212"/>
    <mergeCell ref="G211:G212"/>
    <mergeCell ref="H211:H212"/>
    <mergeCell ref="I211:I212"/>
    <mergeCell ref="J211:J212"/>
    <mergeCell ref="K211:K212"/>
    <mergeCell ref="L211:L212"/>
    <mergeCell ref="V210:X210"/>
    <mergeCell ref="Y210:AA210"/>
    <mergeCell ref="AB210:AD210"/>
    <mergeCell ref="AE210:AG210"/>
    <mergeCell ref="A211:A212"/>
    <mergeCell ref="B211:B212"/>
    <mergeCell ref="C211:C212"/>
    <mergeCell ref="D211:D212"/>
    <mergeCell ref="E211:E212"/>
    <mergeCell ref="F211:F212"/>
    <mergeCell ref="A208:D208"/>
    <mergeCell ref="R208:U208"/>
    <mergeCell ref="A210:C210"/>
    <mergeCell ref="D210:F210"/>
    <mergeCell ref="G210:I210"/>
    <mergeCell ref="J210:L210"/>
    <mergeCell ref="M210:O210"/>
    <mergeCell ref="P210:R210"/>
    <mergeCell ref="S210:U210"/>
    <mergeCell ref="AE199:AE200"/>
    <mergeCell ref="AF199:AF200"/>
    <mergeCell ref="AG199:AG200"/>
    <mergeCell ref="K202:R203"/>
    <mergeCell ref="E207:L208"/>
    <mergeCell ref="N207:Q208"/>
    <mergeCell ref="V207:AC208"/>
    <mergeCell ref="AE207:AG208"/>
    <mergeCell ref="Y199:Y200"/>
    <mergeCell ref="Z199:Z200"/>
    <mergeCell ref="AA199:AA200"/>
    <mergeCell ref="AB199:AB200"/>
    <mergeCell ref="AC199:AC200"/>
    <mergeCell ref="AD199:AD200"/>
    <mergeCell ref="S199:S200"/>
    <mergeCell ref="T199:T200"/>
    <mergeCell ref="U199:U200"/>
    <mergeCell ref="V199:V200"/>
    <mergeCell ref="W199:W200"/>
    <mergeCell ref="X199:X200"/>
    <mergeCell ref="M199:M200"/>
    <mergeCell ref="N199:N200"/>
    <mergeCell ref="O199:O200"/>
    <mergeCell ref="P199:P200"/>
    <mergeCell ref="Q199:Q200"/>
    <mergeCell ref="R199:R200"/>
    <mergeCell ref="G199:G200"/>
    <mergeCell ref="H199:H200"/>
    <mergeCell ref="I199:I200"/>
    <mergeCell ref="J199:J200"/>
    <mergeCell ref="K199:K200"/>
    <mergeCell ref="L199:L200"/>
    <mergeCell ref="V198:X198"/>
    <mergeCell ref="Y198:AA198"/>
    <mergeCell ref="AB198:AD198"/>
    <mergeCell ref="AE198:AG198"/>
    <mergeCell ref="A199:A200"/>
    <mergeCell ref="B199:B200"/>
    <mergeCell ref="C199:C200"/>
    <mergeCell ref="D199:D200"/>
    <mergeCell ref="E199:E200"/>
    <mergeCell ref="F199:F200"/>
    <mergeCell ref="A196:D196"/>
    <mergeCell ref="R196:U196"/>
    <mergeCell ref="A198:C198"/>
    <mergeCell ref="D198:F198"/>
    <mergeCell ref="G198:I198"/>
    <mergeCell ref="J198:L198"/>
    <mergeCell ref="M198:O198"/>
    <mergeCell ref="P198:R198"/>
    <mergeCell ref="S198:U198"/>
    <mergeCell ref="AE187:AE188"/>
    <mergeCell ref="AF187:AF188"/>
    <mergeCell ref="AG187:AG188"/>
    <mergeCell ref="K190:R191"/>
    <mergeCell ref="E195:L196"/>
    <mergeCell ref="N195:Q196"/>
    <mergeCell ref="V195:AC196"/>
    <mergeCell ref="AE195:AG196"/>
    <mergeCell ref="Y187:Y188"/>
    <mergeCell ref="Z187:Z188"/>
    <mergeCell ref="AA187:AA188"/>
    <mergeCell ref="AB187:AB188"/>
    <mergeCell ref="AC187:AC188"/>
    <mergeCell ref="AD187:AD188"/>
    <mergeCell ref="S187:S188"/>
    <mergeCell ref="T187:T188"/>
    <mergeCell ref="U187:U188"/>
    <mergeCell ref="V187:V188"/>
    <mergeCell ref="W187:W188"/>
    <mergeCell ref="X187:X188"/>
    <mergeCell ref="M187:M188"/>
    <mergeCell ref="N187:N188"/>
    <mergeCell ref="O187:O188"/>
    <mergeCell ref="P187:P188"/>
    <mergeCell ref="Q187:Q188"/>
    <mergeCell ref="R187:R188"/>
    <mergeCell ref="G187:G188"/>
    <mergeCell ref="H187:H188"/>
    <mergeCell ref="I187:I188"/>
    <mergeCell ref="J187:J188"/>
    <mergeCell ref="K187:K188"/>
    <mergeCell ref="L187:L188"/>
    <mergeCell ref="V186:X186"/>
    <mergeCell ref="Y186:AA186"/>
    <mergeCell ref="AB186:AD186"/>
    <mergeCell ref="AE186:AG186"/>
    <mergeCell ref="A187:A188"/>
    <mergeCell ref="B187:B188"/>
    <mergeCell ref="C187:C188"/>
    <mergeCell ref="D187:D188"/>
    <mergeCell ref="E187:E188"/>
    <mergeCell ref="F187:F188"/>
    <mergeCell ref="A184:D184"/>
    <mergeCell ref="R184:U184"/>
    <mergeCell ref="A186:C186"/>
    <mergeCell ref="D186:F186"/>
    <mergeCell ref="G186:I186"/>
    <mergeCell ref="J186:L186"/>
    <mergeCell ref="M186:O186"/>
    <mergeCell ref="P186:R186"/>
    <mergeCell ref="S186:U186"/>
    <mergeCell ref="AE175:AE176"/>
    <mergeCell ref="AF175:AF176"/>
    <mergeCell ref="AG175:AG176"/>
    <mergeCell ref="K178:R179"/>
    <mergeCell ref="E183:L184"/>
    <mergeCell ref="N183:Q184"/>
    <mergeCell ref="V183:AC184"/>
    <mergeCell ref="AE183:AG184"/>
    <mergeCell ref="Y175:Y176"/>
    <mergeCell ref="Z175:Z176"/>
    <mergeCell ref="AA175:AA176"/>
    <mergeCell ref="AB175:AB176"/>
    <mergeCell ref="AC175:AC176"/>
    <mergeCell ref="AD175:AD176"/>
    <mergeCell ref="S175:S176"/>
    <mergeCell ref="T175:T176"/>
    <mergeCell ref="U175:U176"/>
    <mergeCell ref="V175:V176"/>
    <mergeCell ref="W175:W176"/>
    <mergeCell ref="X175:X176"/>
    <mergeCell ref="M175:M176"/>
    <mergeCell ref="N175:N176"/>
    <mergeCell ref="O175:O176"/>
    <mergeCell ref="P175:P176"/>
    <mergeCell ref="Q175:Q176"/>
    <mergeCell ref="R175:R176"/>
    <mergeCell ref="G175:G176"/>
    <mergeCell ref="H175:H176"/>
    <mergeCell ref="I175:I176"/>
    <mergeCell ref="J175:J176"/>
    <mergeCell ref="K175:K176"/>
    <mergeCell ref="L175:L176"/>
    <mergeCell ref="V174:X174"/>
    <mergeCell ref="Y174:AA174"/>
    <mergeCell ref="AB174:AD174"/>
    <mergeCell ref="AE174:AG174"/>
    <mergeCell ref="A175:A176"/>
    <mergeCell ref="B175:B176"/>
    <mergeCell ref="C175:C176"/>
    <mergeCell ref="D175:D176"/>
    <mergeCell ref="E175:E176"/>
    <mergeCell ref="F175:F176"/>
    <mergeCell ref="A172:D172"/>
    <mergeCell ref="R172:U172"/>
    <mergeCell ref="A174:C174"/>
    <mergeCell ref="D174:F174"/>
    <mergeCell ref="G174:I174"/>
    <mergeCell ref="J174:L174"/>
    <mergeCell ref="M174:O174"/>
    <mergeCell ref="P174:R174"/>
    <mergeCell ref="S174:U174"/>
    <mergeCell ref="AE163:AE164"/>
    <mergeCell ref="AF163:AF164"/>
    <mergeCell ref="AG163:AG164"/>
    <mergeCell ref="K166:R167"/>
    <mergeCell ref="E171:L172"/>
    <mergeCell ref="N171:Q172"/>
    <mergeCell ref="V171:AC172"/>
    <mergeCell ref="AE171:AG172"/>
    <mergeCell ref="Y163:Y164"/>
    <mergeCell ref="Z163:Z164"/>
    <mergeCell ref="AA163:AA164"/>
    <mergeCell ref="AB163:AB164"/>
    <mergeCell ref="AC163:AC164"/>
    <mergeCell ref="AD163:AD164"/>
    <mergeCell ref="S163:S164"/>
    <mergeCell ref="T163:T164"/>
    <mergeCell ref="U163:U164"/>
    <mergeCell ref="V163:V164"/>
    <mergeCell ref="W163:W164"/>
    <mergeCell ref="X163:X164"/>
    <mergeCell ref="M163:M164"/>
    <mergeCell ref="N163:N164"/>
    <mergeCell ref="O163:O164"/>
    <mergeCell ref="P163:P164"/>
    <mergeCell ref="Q163:Q164"/>
    <mergeCell ref="R163:R164"/>
    <mergeCell ref="G163:G164"/>
    <mergeCell ref="H163:H164"/>
    <mergeCell ref="I163:I164"/>
    <mergeCell ref="J163:J164"/>
    <mergeCell ref="K163:K164"/>
    <mergeCell ref="L163:L164"/>
    <mergeCell ref="V162:X162"/>
    <mergeCell ref="Y162:AA162"/>
    <mergeCell ref="AB162:AD162"/>
    <mergeCell ref="AE162:AG162"/>
    <mergeCell ref="A163:A164"/>
    <mergeCell ref="B163:B164"/>
    <mergeCell ref="C163:C164"/>
    <mergeCell ref="D163:D164"/>
    <mergeCell ref="E163:E164"/>
    <mergeCell ref="F163:F164"/>
    <mergeCell ref="A160:D160"/>
    <mergeCell ref="R160:U160"/>
    <mergeCell ref="A162:C162"/>
    <mergeCell ref="D162:F162"/>
    <mergeCell ref="G162:I162"/>
    <mergeCell ref="J162:L162"/>
    <mergeCell ref="M162:O162"/>
    <mergeCell ref="P162:R162"/>
    <mergeCell ref="S162:U162"/>
    <mergeCell ref="AE151:AE152"/>
    <mergeCell ref="AF151:AF152"/>
    <mergeCell ref="AG151:AG152"/>
    <mergeCell ref="E159:L160"/>
    <mergeCell ref="N159:Q160"/>
    <mergeCell ref="V159:AC160"/>
    <mergeCell ref="AE159:AG160"/>
    <mergeCell ref="Y151:Y152"/>
    <mergeCell ref="Z151:Z152"/>
    <mergeCell ref="AA151:AA152"/>
    <mergeCell ref="AB151:AB152"/>
    <mergeCell ref="AC151:AC152"/>
    <mergeCell ref="AD151:AD152"/>
    <mergeCell ref="S151:S152"/>
    <mergeCell ref="T151:T152"/>
    <mergeCell ref="U151:U152"/>
    <mergeCell ref="V151:V152"/>
    <mergeCell ref="W151:W152"/>
    <mergeCell ref="X151:X152"/>
    <mergeCell ref="M151:M152"/>
    <mergeCell ref="N151:N152"/>
    <mergeCell ref="O151:O152"/>
    <mergeCell ref="P151:P152"/>
    <mergeCell ref="Q151:Q152"/>
    <mergeCell ref="R151:R152"/>
    <mergeCell ref="G151:G152"/>
    <mergeCell ref="H151:H152"/>
    <mergeCell ref="I151:I152"/>
    <mergeCell ref="J151:J152"/>
    <mergeCell ref="K151:K152"/>
    <mergeCell ref="L151:L152"/>
    <mergeCell ref="V150:X150"/>
    <mergeCell ref="Y150:AA150"/>
    <mergeCell ref="AB150:AD150"/>
    <mergeCell ref="AE150:AG150"/>
    <mergeCell ref="A151:A152"/>
    <mergeCell ref="B151:B152"/>
    <mergeCell ref="C151:C152"/>
    <mergeCell ref="D151:D152"/>
    <mergeCell ref="E151:E152"/>
    <mergeCell ref="F151:F152"/>
    <mergeCell ref="A148:D148"/>
    <mergeCell ref="R148:U148"/>
    <mergeCell ref="A150:C150"/>
    <mergeCell ref="D150:F150"/>
    <mergeCell ref="G150:I150"/>
    <mergeCell ref="J150:L150"/>
    <mergeCell ref="M150:O150"/>
    <mergeCell ref="P150:R150"/>
    <mergeCell ref="S150:U150"/>
    <mergeCell ref="AE139:AE140"/>
    <mergeCell ref="AF139:AF140"/>
    <mergeCell ref="AG139:AG140"/>
    <mergeCell ref="K142:R143"/>
    <mergeCell ref="E147:L148"/>
    <mergeCell ref="N147:Q148"/>
    <mergeCell ref="V147:AC148"/>
    <mergeCell ref="AE147:AG148"/>
    <mergeCell ref="Y139:Y140"/>
    <mergeCell ref="Z139:Z140"/>
    <mergeCell ref="AA139:AA140"/>
    <mergeCell ref="AB139:AB140"/>
    <mergeCell ref="AC139:AC140"/>
    <mergeCell ref="AD139:AD140"/>
    <mergeCell ref="S139:S140"/>
    <mergeCell ref="T139:T140"/>
    <mergeCell ref="U139:U140"/>
    <mergeCell ref="V139:V140"/>
    <mergeCell ref="W139:W140"/>
    <mergeCell ref="X139:X140"/>
    <mergeCell ref="M139:M140"/>
    <mergeCell ref="N139:N140"/>
    <mergeCell ref="O139:O140"/>
    <mergeCell ref="P139:P140"/>
    <mergeCell ref="Q139:Q140"/>
    <mergeCell ref="R139:R140"/>
    <mergeCell ref="G139:G140"/>
    <mergeCell ref="H139:H140"/>
    <mergeCell ref="I139:I140"/>
    <mergeCell ref="J139:J140"/>
    <mergeCell ref="K139:K140"/>
    <mergeCell ref="L139:L140"/>
    <mergeCell ref="V138:X138"/>
    <mergeCell ref="Y138:AA138"/>
    <mergeCell ref="AB138:AD138"/>
    <mergeCell ref="AE138:AG138"/>
    <mergeCell ref="A139:A140"/>
    <mergeCell ref="B139:B140"/>
    <mergeCell ref="C139:C140"/>
    <mergeCell ref="D139:D140"/>
    <mergeCell ref="E139:E140"/>
    <mergeCell ref="F139:F140"/>
    <mergeCell ref="A136:D136"/>
    <mergeCell ref="R136:U136"/>
    <mergeCell ref="A138:C138"/>
    <mergeCell ref="D138:F138"/>
    <mergeCell ref="G138:I138"/>
    <mergeCell ref="J138:L138"/>
    <mergeCell ref="M138:O138"/>
    <mergeCell ref="P138:R138"/>
    <mergeCell ref="S138:U138"/>
    <mergeCell ref="AE127:AE128"/>
    <mergeCell ref="AF127:AF128"/>
    <mergeCell ref="AG127:AG128"/>
    <mergeCell ref="K130:R131"/>
    <mergeCell ref="E135:L136"/>
    <mergeCell ref="N135:Q136"/>
    <mergeCell ref="V135:AC136"/>
    <mergeCell ref="AE135:AG136"/>
    <mergeCell ref="Y127:Y128"/>
    <mergeCell ref="Z127:Z128"/>
    <mergeCell ref="AA127:AA128"/>
    <mergeCell ref="AB127:AB128"/>
    <mergeCell ref="AC127:AC128"/>
    <mergeCell ref="AD127:AD128"/>
    <mergeCell ref="S127:S128"/>
    <mergeCell ref="T127:T128"/>
    <mergeCell ref="U127:U128"/>
    <mergeCell ref="V127:V128"/>
    <mergeCell ref="W127:W128"/>
    <mergeCell ref="X127:X128"/>
    <mergeCell ref="M127:M128"/>
    <mergeCell ref="N127:N128"/>
    <mergeCell ref="O127:O128"/>
    <mergeCell ref="P127:P128"/>
    <mergeCell ref="Q127:Q128"/>
    <mergeCell ref="R127:R128"/>
    <mergeCell ref="G127:G128"/>
    <mergeCell ref="H127:H128"/>
    <mergeCell ref="I127:I128"/>
    <mergeCell ref="J127:J128"/>
    <mergeCell ref="K127:K128"/>
    <mergeCell ref="L127:L128"/>
    <mergeCell ref="V126:X126"/>
    <mergeCell ref="Y126:AA126"/>
    <mergeCell ref="AB126:AD126"/>
    <mergeCell ref="AE126:AG126"/>
    <mergeCell ref="A127:A128"/>
    <mergeCell ref="B127:B128"/>
    <mergeCell ref="C127:C128"/>
    <mergeCell ref="D127:D128"/>
    <mergeCell ref="E127:E128"/>
    <mergeCell ref="F127:F128"/>
    <mergeCell ref="A124:D124"/>
    <mergeCell ref="R124:U124"/>
    <mergeCell ref="A126:C126"/>
    <mergeCell ref="D126:F126"/>
    <mergeCell ref="G126:I126"/>
    <mergeCell ref="J126:L126"/>
    <mergeCell ref="M126:O126"/>
    <mergeCell ref="P126:R126"/>
    <mergeCell ref="S126:U126"/>
    <mergeCell ref="AE115:AE116"/>
    <mergeCell ref="AF115:AF116"/>
    <mergeCell ref="AG115:AG116"/>
    <mergeCell ref="K118:R119"/>
    <mergeCell ref="E123:L124"/>
    <mergeCell ref="N123:Q124"/>
    <mergeCell ref="V123:AC124"/>
    <mergeCell ref="AE123:AG124"/>
    <mergeCell ref="Y115:Y116"/>
    <mergeCell ref="Z115:Z116"/>
    <mergeCell ref="AA115:AA116"/>
    <mergeCell ref="AB115:AB116"/>
    <mergeCell ref="AC115:AC116"/>
    <mergeCell ref="AD115:AD116"/>
    <mergeCell ref="S115:S116"/>
    <mergeCell ref="T115:T116"/>
    <mergeCell ref="U115:U116"/>
    <mergeCell ref="V115:V116"/>
    <mergeCell ref="W115:W116"/>
    <mergeCell ref="X115:X116"/>
    <mergeCell ref="M115:M116"/>
    <mergeCell ref="N115:N116"/>
    <mergeCell ref="O115:O116"/>
    <mergeCell ref="P115:P116"/>
    <mergeCell ref="Q115:Q116"/>
    <mergeCell ref="R115:R116"/>
    <mergeCell ref="G115:G116"/>
    <mergeCell ref="H115:H116"/>
    <mergeCell ref="I115:I116"/>
    <mergeCell ref="J115:J116"/>
    <mergeCell ref="K115:K116"/>
    <mergeCell ref="L115:L116"/>
    <mergeCell ref="V114:X114"/>
    <mergeCell ref="Y114:AA114"/>
    <mergeCell ref="AB114:AD114"/>
    <mergeCell ref="AE114:AG114"/>
    <mergeCell ref="A115:A116"/>
    <mergeCell ref="B115:B116"/>
    <mergeCell ref="C115:C116"/>
    <mergeCell ref="D115:D116"/>
    <mergeCell ref="E115:E116"/>
    <mergeCell ref="F115:F116"/>
    <mergeCell ref="A112:D112"/>
    <mergeCell ref="R112:U112"/>
    <mergeCell ref="A114:C114"/>
    <mergeCell ref="D114:F114"/>
    <mergeCell ref="G114:I114"/>
    <mergeCell ref="J114:L114"/>
    <mergeCell ref="M114:O114"/>
    <mergeCell ref="P114:R114"/>
    <mergeCell ref="S114:U114"/>
    <mergeCell ref="AE103:AE104"/>
    <mergeCell ref="AF103:AF104"/>
    <mergeCell ref="AG103:AG104"/>
    <mergeCell ref="K106:R107"/>
    <mergeCell ref="E111:L112"/>
    <mergeCell ref="N111:Q112"/>
    <mergeCell ref="V111:AC112"/>
    <mergeCell ref="AE111:AG112"/>
    <mergeCell ref="Y103:Y104"/>
    <mergeCell ref="Z103:Z104"/>
    <mergeCell ref="AA103:AA104"/>
    <mergeCell ref="AB103:AB104"/>
    <mergeCell ref="AC103:AC104"/>
    <mergeCell ref="AD103:AD104"/>
    <mergeCell ref="S103:S104"/>
    <mergeCell ref="T103:T104"/>
    <mergeCell ref="U103:U104"/>
    <mergeCell ref="V103:V104"/>
    <mergeCell ref="W103:W104"/>
    <mergeCell ref="X103:X104"/>
    <mergeCell ref="M103:M104"/>
    <mergeCell ref="N103:N104"/>
    <mergeCell ref="O103:O104"/>
    <mergeCell ref="P103:P104"/>
    <mergeCell ref="Q103:Q104"/>
    <mergeCell ref="R103:R104"/>
    <mergeCell ref="G103:G104"/>
    <mergeCell ref="H103:H104"/>
    <mergeCell ref="I103:I104"/>
    <mergeCell ref="J103:J104"/>
    <mergeCell ref="K103:K104"/>
    <mergeCell ref="L103:L104"/>
    <mergeCell ref="V102:X102"/>
    <mergeCell ref="Y102:AA102"/>
    <mergeCell ref="AB102:AD102"/>
    <mergeCell ref="AE102:AG102"/>
    <mergeCell ref="A103:A104"/>
    <mergeCell ref="B103:B104"/>
    <mergeCell ref="C103:C104"/>
    <mergeCell ref="D103:D104"/>
    <mergeCell ref="E103:E104"/>
    <mergeCell ref="F103:F104"/>
    <mergeCell ref="A100:D100"/>
    <mergeCell ref="R100:U100"/>
    <mergeCell ref="A102:C102"/>
    <mergeCell ref="D102:F102"/>
    <mergeCell ref="G102:I102"/>
    <mergeCell ref="J102:L102"/>
    <mergeCell ref="M102:O102"/>
    <mergeCell ref="P102:R102"/>
    <mergeCell ref="S102:U102"/>
    <mergeCell ref="AE91:AE92"/>
    <mergeCell ref="AF91:AF92"/>
    <mergeCell ref="AG91:AG92"/>
    <mergeCell ref="K94:R95"/>
    <mergeCell ref="E99:L100"/>
    <mergeCell ref="N99:Q100"/>
    <mergeCell ref="V99:AC100"/>
    <mergeCell ref="AE99:AG100"/>
    <mergeCell ref="Y91:Y92"/>
    <mergeCell ref="Z91:Z92"/>
    <mergeCell ref="AA91:AA92"/>
    <mergeCell ref="AB91:AB92"/>
    <mergeCell ref="AC91:AC92"/>
    <mergeCell ref="AD91:AD92"/>
    <mergeCell ref="S91:S92"/>
    <mergeCell ref="T91:T92"/>
    <mergeCell ref="U91:U92"/>
    <mergeCell ref="V91:V92"/>
    <mergeCell ref="W91:W92"/>
    <mergeCell ref="X91:X92"/>
    <mergeCell ref="M91:M92"/>
    <mergeCell ref="N91:N92"/>
    <mergeCell ref="O91:O92"/>
    <mergeCell ref="P91:P92"/>
    <mergeCell ref="Q91:Q92"/>
    <mergeCell ref="R91:R92"/>
    <mergeCell ref="G91:G92"/>
    <mergeCell ref="H91:H92"/>
    <mergeCell ref="I91:I92"/>
    <mergeCell ref="J91:J92"/>
    <mergeCell ref="K91:K92"/>
    <mergeCell ref="L91:L92"/>
    <mergeCell ref="V90:X90"/>
    <mergeCell ref="Y90:AA90"/>
    <mergeCell ref="AB90:AD90"/>
    <mergeCell ref="AE90:AG90"/>
    <mergeCell ref="A91:A92"/>
    <mergeCell ref="B91:B92"/>
    <mergeCell ref="C91:C92"/>
    <mergeCell ref="D91:D92"/>
    <mergeCell ref="E91:E92"/>
    <mergeCell ref="F91:F92"/>
    <mergeCell ref="A88:D88"/>
    <mergeCell ref="R88:U88"/>
    <mergeCell ref="A90:C90"/>
    <mergeCell ref="D90:F90"/>
    <mergeCell ref="G90:I90"/>
    <mergeCell ref="J90:L90"/>
    <mergeCell ref="M90:O90"/>
    <mergeCell ref="P90:R90"/>
    <mergeCell ref="S90:U90"/>
    <mergeCell ref="AE79:AE80"/>
    <mergeCell ref="AF79:AF80"/>
    <mergeCell ref="AG79:AG80"/>
    <mergeCell ref="K82:R83"/>
    <mergeCell ref="E87:L88"/>
    <mergeCell ref="N87:Q88"/>
    <mergeCell ref="V87:AC88"/>
    <mergeCell ref="AE87:AG88"/>
    <mergeCell ref="Y79:Y80"/>
    <mergeCell ref="Z79:Z80"/>
    <mergeCell ref="AA79:AA80"/>
    <mergeCell ref="AB79:AB80"/>
    <mergeCell ref="AC79:AC80"/>
    <mergeCell ref="AD79:AD80"/>
    <mergeCell ref="S79:S80"/>
    <mergeCell ref="T79:T80"/>
    <mergeCell ref="U79:U80"/>
    <mergeCell ref="V79:V80"/>
    <mergeCell ref="W79:W80"/>
    <mergeCell ref="X79:X80"/>
    <mergeCell ref="M79:M80"/>
    <mergeCell ref="N79:N80"/>
    <mergeCell ref="O79:O80"/>
    <mergeCell ref="P79:P80"/>
    <mergeCell ref="Q79:Q80"/>
    <mergeCell ref="R79:R80"/>
    <mergeCell ref="G79:G80"/>
    <mergeCell ref="H79:H80"/>
    <mergeCell ref="I79:I80"/>
    <mergeCell ref="J79:J80"/>
    <mergeCell ref="K79:K80"/>
    <mergeCell ref="L79:L80"/>
    <mergeCell ref="V78:X78"/>
    <mergeCell ref="Y78:AA78"/>
    <mergeCell ref="AB78:AD78"/>
    <mergeCell ref="AE78:AG78"/>
    <mergeCell ref="A79:A80"/>
    <mergeCell ref="B79:B80"/>
    <mergeCell ref="C79:C80"/>
    <mergeCell ref="D79:D80"/>
    <mergeCell ref="E79:E80"/>
    <mergeCell ref="F79:F80"/>
    <mergeCell ref="A76:D76"/>
    <mergeCell ref="R76:U76"/>
    <mergeCell ref="A78:C78"/>
    <mergeCell ref="D78:F78"/>
    <mergeCell ref="G78:I78"/>
    <mergeCell ref="J78:L78"/>
    <mergeCell ref="M78:O78"/>
    <mergeCell ref="P78:R78"/>
    <mergeCell ref="S78:U78"/>
    <mergeCell ref="AE67:AE68"/>
    <mergeCell ref="AF67:AF68"/>
    <mergeCell ref="AG67:AG68"/>
    <mergeCell ref="K70:R71"/>
    <mergeCell ref="E75:L76"/>
    <mergeCell ref="N75:Q76"/>
    <mergeCell ref="V75:AC76"/>
    <mergeCell ref="AE75:AG76"/>
    <mergeCell ref="Y67:Y68"/>
    <mergeCell ref="Z67:Z68"/>
    <mergeCell ref="AA67:AA68"/>
    <mergeCell ref="AB67:AB68"/>
    <mergeCell ref="AC67:AC68"/>
    <mergeCell ref="AD67:AD68"/>
    <mergeCell ref="S67:S68"/>
    <mergeCell ref="T67:T68"/>
    <mergeCell ref="U67:U68"/>
    <mergeCell ref="V67:V68"/>
    <mergeCell ref="W67:W68"/>
    <mergeCell ref="X67:X68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V66:X66"/>
    <mergeCell ref="Y66:AA66"/>
    <mergeCell ref="AB66:AD66"/>
    <mergeCell ref="AE66:AG66"/>
    <mergeCell ref="A67:A68"/>
    <mergeCell ref="B67:B68"/>
    <mergeCell ref="C67:C68"/>
    <mergeCell ref="D67:D68"/>
    <mergeCell ref="E67:E68"/>
    <mergeCell ref="F67:F68"/>
    <mergeCell ref="A64:D64"/>
    <mergeCell ref="R64:U64"/>
    <mergeCell ref="A66:C66"/>
    <mergeCell ref="D66:F66"/>
    <mergeCell ref="G66:I66"/>
    <mergeCell ref="J66:L66"/>
    <mergeCell ref="M66:O66"/>
    <mergeCell ref="P66:R66"/>
    <mergeCell ref="S66:U66"/>
    <mergeCell ref="AE55:AE56"/>
    <mergeCell ref="AF55:AF56"/>
    <mergeCell ref="AG55:AG56"/>
    <mergeCell ref="E63:L64"/>
    <mergeCell ref="N63:Q64"/>
    <mergeCell ref="V63:AC64"/>
    <mergeCell ref="AE63:AG64"/>
    <mergeCell ref="Y55:Y56"/>
    <mergeCell ref="Z55:Z56"/>
    <mergeCell ref="AA55:AA56"/>
    <mergeCell ref="AB55:AB56"/>
    <mergeCell ref="AC55:AC56"/>
    <mergeCell ref="AD55:AD56"/>
    <mergeCell ref="S55:S56"/>
    <mergeCell ref="T55:T56"/>
    <mergeCell ref="U55:U56"/>
    <mergeCell ref="V55:V56"/>
    <mergeCell ref="W55:W56"/>
    <mergeCell ref="X55:X56"/>
    <mergeCell ref="M55:M56"/>
    <mergeCell ref="N55:N56"/>
    <mergeCell ref="O55:O56"/>
    <mergeCell ref="P55:P56"/>
    <mergeCell ref="Q55:Q56"/>
    <mergeCell ref="R55:R56"/>
    <mergeCell ref="G55:G56"/>
    <mergeCell ref="H55:H56"/>
    <mergeCell ref="I55:I56"/>
    <mergeCell ref="J55:J56"/>
    <mergeCell ref="K55:K56"/>
    <mergeCell ref="L55:L56"/>
    <mergeCell ref="V54:X54"/>
    <mergeCell ref="Y54:AA54"/>
    <mergeCell ref="AB54:AD54"/>
    <mergeCell ref="AE54:AG54"/>
    <mergeCell ref="A55:A56"/>
    <mergeCell ref="B55:B56"/>
    <mergeCell ref="C55:C56"/>
    <mergeCell ref="D55:D56"/>
    <mergeCell ref="E55:E56"/>
    <mergeCell ref="F55:F56"/>
    <mergeCell ref="A52:D52"/>
    <mergeCell ref="R52:U52"/>
    <mergeCell ref="A54:C54"/>
    <mergeCell ref="D54:F54"/>
    <mergeCell ref="G54:I54"/>
    <mergeCell ref="J54:L54"/>
    <mergeCell ref="M54:O54"/>
    <mergeCell ref="P54:R54"/>
    <mergeCell ref="S54:U54"/>
    <mergeCell ref="AE43:AE44"/>
    <mergeCell ref="AF43:AF44"/>
    <mergeCell ref="AG43:AG44"/>
    <mergeCell ref="K46:R47"/>
    <mergeCell ref="E51:L52"/>
    <mergeCell ref="N51:Q52"/>
    <mergeCell ref="V51:AC52"/>
    <mergeCell ref="AE51:AG52"/>
    <mergeCell ref="Y43:Y44"/>
    <mergeCell ref="Z43:Z44"/>
    <mergeCell ref="AA43:AA44"/>
    <mergeCell ref="AB43:AB44"/>
    <mergeCell ref="AC43:AC44"/>
    <mergeCell ref="AD43:AD44"/>
    <mergeCell ref="S43:S44"/>
    <mergeCell ref="T43:T44"/>
    <mergeCell ref="U43:U44"/>
    <mergeCell ref="V43:V44"/>
    <mergeCell ref="W43:W44"/>
    <mergeCell ref="X43:X44"/>
    <mergeCell ref="M43:M44"/>
    <mergeCell ref="N43:N44"/>
    <mergeCell ref="O43:O44"/>
    <mergeCell ref="P43:P44"/>
    <mergeCell ref="Q43:Q44"/>
    <mergeCell ref="R43:R44"/>
    <mergeCell ref="G43:G44"/>
    <mergeCell ref="H43:H44"/>
    <mergeCell ref="I43:I44"/>
    <mergeCell ref="J43:J44"/>
    <mergeCell ref="K43:K44"/>
    <mergeCell ref="L43:L44"/>
    <mergeCell ref="V42:X42"/>
    <mergeCell ref="Y42:AA42"/>
    <mergeCell ref="AB42:AD42"/>
    <mergeCell ref="AE42:AG42"/>
    <mergeCell ref="A43:A44"/>
    <mergeCell ref="B43:B44"/>
    <mergeCell ref="C43:C44"/>
    <mergeCell ref="D43:D44"/>
    <mergeCell ref="E43:E44"/>
    <mergeCell ref="F43:F44"/>
    <mergeCell ref="A40:D40"/>
    <mergeCell ref="R40:U40"/>
    <mergeCell ref="A42:C42"/>
    <mergeCell ref="D42:F42"/>
    <mergeCell ref="G42:I42"/>
    <mergeCell ref="J42:L42"/>
    <mergeCell ref="M42:O42"/>
    <mergeCell ref="P42:R42"/>
    <mergeCell ref="S42:U42"/>
    <mergeCell ref="AE31:AE32"/>
    <mergeCell ref="AF31:AF32"/>
    <mergeCell ref="AG31:AG32"/>
    <mergeCell ref="K34:R35"/>
    <mergeCell ref="E39:L40"/>
    <mergeCell ref="N39:Q40"/>
    <mergeCell ref="V39:AC40"/>
    <mergeCell ref="AE39:AG40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V30:X30"/>
    <mergeCell ref="Y30:AA30"/>
    <mergeCell ref="AB30:AD30"/>
    <mergeCell ref="AE30:AG30"/>
    <mergeCell ref="A31:A32"/>
    <mergeCell ref="B31:B32"/>
    <mergeCell ref="C31:C32"/>
    <mergeCell ref="D31:D32"/>
    <mergeCell ref="E31:E32"/>
    <mergeCell ref="F31:F32"/>
    <mergeCell ref="A28:D28"/>
    <mergeCell ref="R28:U28"/>
    <mergeCell ref="A30:C30"/>
    <mergeCell ref="D30:F30"/>
    <mergeCell ref="G30:I30"/>
    <mergeCell ref="J30:L30"/>
    <mergeCell ref="M30:O30"/>
    <mergeCell ref="P30:R30"/>
    <mergeCell ref="S30:U30"/>
    <mergeCell ref="AF19:AF20"/>
    <mergeCell ref="AG19:AG20"/>
    <mergeCell ref="K22:R23"/>
    <mergeCell ref="E27:L28"/>
    <mergeCell ref="N27:Q28"/>
    <mergeCell ref="V27:AC28"/>
    <mergeCell ref="AE27:AG28"/>
    <mergeCell ref="Z19:Z20"/>
    <mergeCell ref="AA19:AA20"/>
    <mergeCell ref="AB19:AB20"/>
    <mergeCell ref="AC19:AC20"/>
    <mergeCell ref="AD19:AD20"/>
    <mergeCell ref="AE19:AE20"/>
    <mergeCell ref="T19:T20"/>
    <mergeCell ref="U19:U20"/>
    <mergeCell ref="V19:V20"/>
    <mergeCell ref="W19:W20"/>
    <mergeCell ref="X19:X20"/>
    <mergeCell ref="Y19:Y20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S18:U18"/>
    <mergeCell ref="V18:X18"/>
    <mergeCell ref="Y18:AA18"/>
    <mergeCell ref="AB18:AD18"/>
    <mergeCell ref="AE18:AG18"/>
    <mergeCell ref="A19:A20"/>
    <mergeCell ref="B19:B20"/>
    <mergeCell ref="C19:C20"/>
    <mergeCell ref="D19:D20"/>
    <mergeCell ref="E19:E20"/>
    <mergeCell ref="A18:C18"/>
    <mergeCell ref="D18:F18"/>
    <mergeCell ref="G18:I18"/>
    <mergeCell ref="J18:L18"/>
    <mergeCell ref="M18:O18"/>
    <mergeCell ref="P18:R18"/>
    <mergeCell ref="E15:L16"/>
    <mergeCell ref="N15:Q16"/>
    <mergeCell ref="V15:AC16"/>
    <mergeCell ref="AE15:AG16"/>
    <mergeCell ref="A16:D16"/>
    <mergeCell ref="R16:U16"/>
    <mergeCell ref="AC7:AC8"/>
    <mergeCell ref="AD7:AD8"/>
    <mergeCell ref="AE7:AE8"/>
    <mergeCell ref="AF7:AF8"/>
    <mergeCell ref="AG7:AG8"/>
    <mergeCell ref="K10:R11"/>
    <mergeCell ref="S7:S8"/>
    <mergeCell ref="T7:T8"/>
    <mergeCell ref="U7:U8"/>
    <mergeCell ref="V7:V8"/>
    <mergeCell ref="K7:K8"/>
    <mergeCell ref="L7:L8"/>
    <mergeCell ref="W7:W8"/>
    <mergeCell ref="X7:X8"/>
    <mergeCell ref="M7:M8"/>
    <mergeCell ref="N7:N8"/>
    <mergeCell ref="O7:O8"/>
    <mergeCell ref="P7:P8"/>
    <mergeCell ref="Q7:Q8"/>
    <mergeCell ref="R7:R8"/>
    <mergeCell ref="A7:A8"/>
    <mergeCell ref="B7:B8"/>
    <mergeCell ref="C7:C8"/>
    <mergeCell ref="D7:D8"/>
    <mergeCell ref="E7:E8"/>
    <mergeCell ref="F7:F8"/>
    <mergeCell ref="E3:L4"/>
    <mergeCell ref="V3:AC4"/>
    <mergeCell ref="A4:D4"/>
    <mergeCell ref="R4:U4"/>
    <mergeCell ref="A6:C6"/>
    <mergeCell ref="D6:F6"/>
    <mergeCell ref="G6:I6"/>
    <mergeCell ref="J6:L6"/>
    <mergeCell ref="AE3:AG4"/>
    <mergeCell ref="N3:Q4"/>
    <mergeCell ref="M6:O6"/>
    <mergeCell ref="P6:R6"/>
    <mergeCell ref="Y6:AA6"/>
    <mergeCell ref="AB6:AD6"/>
    <mergeCell ref="AE6:AG6"/>
    <mergeCell ref="S6:U6"/>
    <mergeCell ref="V6:X6"/>
    <mergeCell ref="Y7:Y8"/>
    <mergeCell ref="Z7:Z8"/>
    <mergeCell ref="AA7:AA8"/>
    <mergeCell ref="AB7:AB8"/>
    <mergeCell ref="F19:F20"/>
    <mergeCell ref="G19:G20"/>
    <mergeCell ref="G7:G8"/>
    <mergeCell ref="H7:H8"/>
    <mergeCell ref="I7:I8"/>
    <mergeCell ref="J7:J8"/>
    <mergeCell ref="A772:D772"/>
    <mergeCell ref="A774:C774"/>
    <mergeCell ref="D774:F774"/>
    <mergeCell ref="G774:I774"/>
    <mergeCell ref="J774:L774"/>
    <mergeCell ref="M774:O774"/>
    <mergeCell ref="P774:R774"/>
    <mergeCell ref="S774:U774"/>
    <mergeCell ref="E963:L964"/>
    <mergeCell ref="N963:Q964"/>
    <mergeCell ref="V963:AC964"/>
    <mergeCell ref="AE963:AG964"/>
    <mergeCell ref="V774:X774"/>
    <mergeCell ref="Y774:AA774"/>
    <mergeCell ref="AB774:AD774"/>
    <mergeCell ref="AE774:AG774"/>
    <mergeCell ref="A964:D964"/>
    <mergeCell ref="R964:U964"/>
    <mergeCell ref="A966:C966"/>
    <mergeCell ref="D966:F966"/>
    <mergeCell ref="G966:I966"/>
    <mergeCell ref="J966:L966"/>
    <mergeCell ref="M966:O966"/>
    <mergeCell ref="P966:R966"/>
    <mergeCell ref="S966:U966"/>
    <mergeCell ref="V966:X966"/>
    <mergeCell ref="Y966:AA966"/>
    <mergeCell ref="AB966:AD966"/>
    <mergeCell ref="AE966:AG966"/>
    <mergeCell ref="A967:A968"/>
    <mergeCell ref="B967:B968"/>
    <mergeCell ref="C967:C968"/>
    <mergeCell ref="D967:D968"/>
    <mergeCell ref="E967:E968"/>
    <mergeCell ref="F967:F968"/>
    <mergeCell ref="G967:G968"/>
    <mergeCell ref="H967:H968"/>
    <mergeCell ref="I967:I968"/>
    <mergeCell ref="J967:J968"/>
    <mergeCell ref="K967:K968"/>
    <mergeCell ref="L967:L968"/>
    <mergeCell ref="M967:M968"/>
    <mergeCell ref="N967:N968"/>
    <mergeCell ref="O967:O968"/>
    <mergeCell ref="P967:P968"/>
    <mergeCell ref="Q967:Q968"/>
    <mergeCell ref="R967:R968"/>
    <mergeCell ref="AA967:AA968"/>
    <mergeCell ref="AB967:AB968"/>
    <mergeCell ref="AC967:AC968"/>
    <mergeCell ref="AD967:AD968"/>
    <mergeCell ref="S967:S968"/>
    <mergeCell ref="T967:T968"/>
    <mergeCell ref="U967:U968"/>
    <mergeCell ref="V967:V968"/>
    <mergeCell ref="W967:W968"/>
    <mergeCell ref="X967:X968"/>
    <mergeCell ref="AE967:AE968"/>
    <mergeCell ref="AF967:AF968"/>
    <mergeCell ref="AG967:AG968"/>
    <mergeCell ref="K970:R971"/>
    <mergeCell ref="E975:L976"/>
    <mergeCell ref="N975:Q976"/>
    <mergeCell ref="V975:AC976"/>
    <mergeCell ref="AE975:AG976"/>
    <mergeCell ref="Y967:Y968"/>
    <mergeCell ref="Z967:Z968"/>
    <mergeCell ref="A976:D976"/>
    <mergeCell ref="R976:U976"/>
    <mergeCell ref="A978:C978"/>
    <mergeCell ref="D978:F978"/>
    <mergeCell ref="G978:I978"/>
    <mergeCell ref="J978:L978"/>
    <mergeCell ref="M978:O978"/>
    <mergeCell ref="P978:R978"/>
    <mergeCell ref="S978:U978"/>
    <mergeCell ref="V978:X978"/>
    <mergeCell ref="Y978:AA978"/>
    <mergeCell ref="AB978:AD978"/>
    <mergeCell ref="AE978:AG978"/>
    <mergeCell ref="A979:A980"/>
    <mergeCell ref="B979:B980"/>
    <mergeCell ref="C979:C980"/>
    <mergeCell ref="D979:D980"/>
    <mergeCell ref="E979:E980"/>
    <mergeCell ref="F979:F980"/>
    <mergeCell ref="G979:G980"/>
    <mergeCell ref="H979:H980"/>
    <mergeCell ref="I979:I980"/>
    <mergeCell ref="J979:J980"/>
    <mergeCell ref="K979:K980"/>
    <mergeCell ref="L979:L980"/>
    <mergeCell ref="M979:M980"/>
    <mergeCell ref="N979:N980"/>
    <mergeCell ref="O979:O980"/>
    <mergeCell ref="P979:P980"/>
    <mergeCell ref="Q979:Q980"/>
    <mergeCell ref="R979:R980"/>
    <mergeCell ref="AA979:AA980"/>
    <mergeCell ref="AB979:AB980"/>
    <mergeCell ref="AC979:AC980"/>
    <mergeCell ref="AD979:AD980"/>
    <mergeCell ref="S979:S980"/>
    <mergeCell ref="T979:T980"/>
    <mergeCell ref="U979:U980"/>
    <mergeCell ref="V979:V980"/>
    <mergeCell ref="W979:W980"/>
    <mergeCell ref="X979:X980"/>
    <mergeCell ref="AE979:AE980"/>
    <mergeCell ref="AF979:AF980"/>
    <mergeCell ref="AG979:AG980"/>
    <mergeCell ref="K982:R983"/>
    <mergeCell ref="E987:L988"/>
    <mergeCell ref="N987:Q988"/>
    <mergeCell ref="V987:AC988"/>
    <mergeCell ref="AE987:AG988"/>
    <mergeCell ref="Y979:Y980"/>
    <mergeCell ref="Z979:Z980"/>
    <mergeCell ref="A988:D988"/>
    <mergeCell ref="R988:U988"/>
    <mergeCell ref="A990:C990"/>
    <mergeCell ref="D990:F990"/>
    <mergeCell ref="G990:I990"/>
    <mergeCell ref="J990:L990"/>
    <mergeCell ref="M990:O990"/>
    <mergeCell ref="P990:R990"/>
    <mergeCell ref="S990:U990"/>
    <mergeCell ref="V990:X990"/>
    <mergeCell ref="Y990:AA990"/>
    <mergeCell ref="AB990:AD990"/>
    <mergeCell ref="AE990:AG990"/>
    <mergeCell ref="A991:A992"/>
    <mergeCell ref="B991:B992"/>
    <mergeCell ref="C991:C992"/>
    <mergeCell ref="D991:D992"/>
    <mergeCell ref="E991:E992"/>
    <mergeCell ref="F991:F992"/>
    <mergeCell ref="G991:G992"/>
    <mergeCell ref="H991:H992"/>
    <mergeCell ref="I991:I992"/>
    <mergeCell ref="J991:J992"/>
    <mergeCell ref="K991:K992"/>
    <mergeCell ref="L991:L992"/>
    <mergeCell ref="M991:M992"/>
    <mergeCell ref="N991:N992"/>
    <mergeCell ref="O991:O992"/>
    <mergeCell ref="P991:P992"/>
    <mergeCell ref="Q991:Q992"/>
    <mergeCell ref="R991:R992"/>
    <mergeCell ref="AA991:AA992"/>
    <mergeCell ref="AB991:AB992"/>
    <mergeCell ref="AC991:AC992"/>
    <mergeCell ref="AD991:AD992"/>
    <mergeCell ref="S991:S992"/>
    <mergeCell ref="T991:T992"/>
    <mergeCell ref="U991:U992"/>
    <mergeCell ref="V991:V992"/>
    <mergeCell ref="W991:W992"/>
    <mergeCell ref="X991:X992"/>
    <mergeCell ref="AE991:AE992"/>
    <mergeCell ref="AF991:AF992"/>
    <mergeCell ref="AG991:AG992"/>
    <mergeCell ref="K994:R995"/>
    <mergeCell ref="E999:L1000"/>
    <mergeCell ref="N999:Q1000"/>
    <mergeCell ref="V999:AC1000"/>
    <mergeCell ref="AE999:AG1000"/>
    <mergeCell ref="Y991:Y992"/>
    <mergeCell ref="Z991:Z992"/>
    <mergeCell ref="A1000:D1000"/>
    <mergeCell ref="R1000:U1000"/>
    <mergeCell ref="A1002:C1002"/>
    <mergeCell ref="D1002:F1002"/>
    <mergeCell ref="G1002:I1002"/>
    <mergeCell ref="J1002:L1002"/>
    <mergeCell ref="M1002:O1002"/>
    <mergeCell ref="P1002:R1002"/>
    <mergeCell ref="S1002:U1002"/>
    <mergeCell ref="V1002:X1002"/>
    <mergeCell ref="Y1002:AA1002"/>
    <mergeCell ref="AB1002:AD1002"/>
    <mergeCell ref="AE1002:AG1002"/>
    <mergeCell ref="A1003:A1004"/>
    <mergeCell ref="B1003:B1004"/>
    <mergeCell ref="C1003:C1004"/>
    <mergeCell ref="D1003:D1004"/>
    <mergeCell ref="E1003:E1004"/>
    <mergeCell ref="F1003:F1004"/>
    <mergeCell ref="G1003:G1004"/>
    <mergeCell ref="H1003:H1004"/>
    <mergeCell ref="I1003:I1004"/>
    <mergeCell ref="J1003:J1004"/>
    <mergeCell ref="K1003:K1004"/>
    <mergeCell ref="L1003:L1004"/>
    <mergeCell ref="M1003:M1004"/>
    <mergeCell ref="N1003:N1004"/>
    <mergeCell ref="O1003:O1004"/>
    <mergeCell ref="P1003:P1004"/>
    <mergeCell ref="Q1003:Q1004"/>
    <mergeCell ref="R1003:R1004"/>
    <mergeCell ref="AA1003:AA1004"/>
    <mergeCell ref="AB1003:AB1004"/>
    <mergeCell ref="AC1003:AC1004"/>
    <mergeCell ref="AD1003:AD1004"/>
    <mergeCell ref="S1003:S1004"/>
    <mergeCell ref="T1003:T1004"/>
    <mergeCell ref="U1003:U1004"/>
    <mergeCell ref="V1003:V1004"/>
    <mergeCell ref="W1003:W1004"/>
    <mergeCell ref="X1003:X1004"/>
    <mergeCell ref="AE1003:AE1004"/>
    <mergeCell ref="AF1003:AF1004"/>
    <mergeCell ref="AG1003:AG1004"/>
    <mergeCell ref="K1006:R1007"/>
    <mergeCell ref="E1011:L1012"/>
    <mergeCell ref="N1011:Q1012"/>
    <mergeCell ref="V1011:AC1012"/>
    <mergeCell ref="AE1011:AG1012"/>
    <mergeCell ref="Y1003:Y1004"/>
    <mergeCell ref="Z1003:Z1004"/>
    <mergeCell ref="A1012:D1012"/>
    <mergeCell ref="R1012:U1012"/>
    <mergeCell ref="A1014:C1014"/>
    <mergeCell ref="D1014:F1014"/>
    <mergeCell ref="G1014:I1014"/>
    <mergeCell ref="J1014:L1014"/>
    <mergeCell ref="M1014:O1014"/>
    <mergeCell ref="P1014:R1014"/>
    <mergeCell ref="S1014:U1014"/>
    <mergeCell ref="V1014:X1014"/>
    <mergeCell ref="Y1014:AA1014"/>
    <mergeCell ref="AB1014:AD1014"/>
    <mergeCell ref="AE1014:AG1014"/>
    <mergeCell ref="A1015:A1016"/>
    <mergeCell ref="B1015:B1016"/>
    <mergeCell ref="C1015:C1016"/>
    <mergeCell ref="D1015:D1016"/>
    <mergeCell ref="E1015:E1016"/>
    <mergeCell ref="F1015:F1016"/>
    <mergeCell ref="G1015:G1016"/>
    <mergeCell ref="H1015:H1016"/>
    <mergeCell ref="I1015:I1016"/>
    <mergeCell ref="J1015:J1016"/>
    <mergeCell ref="K1015:K1016"/>
    <mergeCell ref="L1015:L1016"/>
    <mergeCell ref="M1015:M1016"/>
    <mergeCell ref="N1015:N1016"/>
    <mergeCell ref="O1015:O1016"/>
    <mergeCell ref="P1015:P1016"/>
    <mergeCell ref="Q1015:Q1016"/>
    <mergeCell ref="R1015:R1016"/>
    <mergeCell ref="AB1015:AB1016"/>
    <mergeCell ref="AC1015:AC1016"/>
    <mergeCell ref="AD1015:AD1016"/>
    <mergeCell ref="S1015:S1016"/>
    <mergeCell ref="T1015:T1016"/>
    <mergeCell ref="U1015:U1016"/>
    <mergeCell ref="V1015:V1016"/>
    <mergeCell ref="W1015:W1016"/>
    <mergeCell ref="X1015:X1016"/>
    <mergeCell ref="AE1015:AE1016"/>
    <mergeCell ref="AF1015:AF1016"/>
    <mergeCell ref="AG1015:AG1016"/>
    <mergeCell ref="E1023:L1024"/>
    <mergeCell ref="N1023:Q1024"/>
    <mergeCell ref="V1023:AC1024"/>
    <mergeCell ref="AE1023:AG1024"/>
    <mergeCell ref="Y1015:Y1016"/>
    <mergeCell ref="Z1015:Z1016"/>
    <mergeCell ref="AA1015:AA1016"/>
    <mergeCell ref="A1024:D1024"/>
    <mergeCell ref="R1024:U1024"/>
    <mergeCell ref="A1026:C1026"/>
    <mergeCell ref="D1026:F1026"/>
    <mergeCell ref="G1026:I1026"/>
    <mergeCell ref="J1026:L1026"/>
    <mergeCell ref="M1026:O1026"/>
    <mergeCell ref="P1026:R1026"/>
    <mergeCell ref="S1026:U1026"/>
    <mergeCell ref="V1026:X1026"/>
    <mergeCell ref="Y1026:AA1026"/>
    <mergeCell ref="AB1026:AD1026"/>
    <mergeCell ref="AE1026:AG1026"/>
    <mergeCell ref="A1027:A1028"/>
    <mergeCell ref="B1027:B1028"/>
    <mergeCell ref="C1027:C1028"/>
    <mergeCell ref="D1027:D1028"/>
    <mergeCell ref="E1027:E1028"/>
    <mergeCell ref="F1027:F1028"/>
    <mergeCell ref="G1027:G1028"/>
    <mergeCell ref="H1027:H1028"/>
    <mergeCell ref="I1027:I1028"/>
    <mergeCell ref="J1027:J1028"/>
    <mergeCell ref="K1027:K1028"/>
    <mergeCell ref="L1027:L1028"/>
    <mergeCell ref="M1027:M1028"/>
    <mergeCell ref="N1027:N1028"/>
    <mergeCell ref="O1027:O1028"/>
    <mergeCell ref="P1027:P1028"/>
    <mergeCell ref="Q1027:Q1028"/>
    <mergeCell ref="R1027:R1028"/>
    <mergeCell ref="AA1027:AA1028"/>
    <mergeCell ref="AB1027:AB1028"/>
    <mergeCell ref="AC1027:AC1028"/>
    <mergeCell ref="AD1027:AD1028"/>
    <mergeCell ref="S1027:S1028"/>
    <mergeCell ref="T1027:T1028"/>
    <mergeCell ref="U1027:U1028"/>
    <mergeCell ref="V1027:V1028"/>
    <mergeCell ref="W1027:W1028"/>
    <mergeCell ref="X1027:X1028"/>
    <mergeCell ref="AE1027:AE1028"/>
    <mergeCell ref="AF1027:AF1028"/>
    <mergeCell ref="AG1027:AG1028"/>
    <mergeCell ref="K1030:R1031"/>
    <mergeCell ref="E1035:L1036"/>
    <mergeCell ref="N1035:Q1036"/>
    <mergeCell ref="V1035:AC1036"/>
    <mergeCell ref="AE1035:AG1036"/>
    <mergeCell ref="Y1027:Y1028"/>
    <mergeCell ref="Z1027:Z1028"/>
    <mergeCell ref="A1036:D1036"/>
    <mergeCell ref="R1036:U1036"/>
    <mergeCell ref="A1038:C1038"/>
    <mergeCell ref="D1038:F1038"/>
    <mergeCell ref="G1038:I1038"/>
    <mergeCell ref="J1038:L1038"/>
    <mergeCell ref="M1038:O1038"/>
    <mergeCell ref="P1038:R1038"/>
    <mergeCell ref="S1038:U1038"/>
    <mergeCell ref="V1038:X1038"/>
    <mergeCell ref="Y1038:AA1038"/>
    <mergeCell ref="AB1038:AD1038"/>
    <mergeCell ref="AE1038:AG1038"/>
    <mergeCell ref="A1039:A1040"/>
    <mergeCell ref="B1039:B1040"/>
    <mergeCell ref="C1039:C1040"/>
    <mergeCell ref="D1039:D1040"/>
    <mergeCell ref="E1039:E1040"/>
    <mergeCell ref="F1039:F1040"/>
    <mergeCell ref="G1039:G1040"/>
    <mergeCell ref="H1039:H1040"/>
    <mergeCell ref="I1039:I1040"/>
    <mergeCell ref="J1039:J1040"/>
    <mergeCell ref="K1039:K1040"/>
    <mergeCell ref="L1039:L1040"/>
    <mergeCell ref="M1039:M1040"/>
    <mergeCell ref="N1039:N1040"/>
    <mergeCell ref="O1039:O1040"/>
    <mergeCell ref="P1039:P1040"/>
    <mergeCell ref="Q1039:Q1040"/>
    <mergeCell ref="R1039:R1040"/>
    <mergeCell ref="AA1039:AA1040"/>
    <mergeCell ref="AB1039:AB1040"/>
    <mergeCell ref="AC1039:AC1040"/>
    <mergeCell ref="AD1039:AD1040"/>
    <mergeCell ref="S1039:S1040"/>
    <mergeCell ref="T1039:T1040"/>
    <mergeCell ref="U1039:U1040"/>
    <mergeCell ref="V1039:V1040"/>
    <mergeCell ref="W1039:W1040"/>
    <mergeCell ref="X1039:X1040"/>
    <mergeCell ref="AE1039:AE1040"/>
    <mergeCell ref="AF1039:AF1040"/>
    <mergeCell ref="AG1039:AG1040"/>
    <mergeCell ref="K1042:R1043"/>
    <mergeCell ref="E1047:L1048"/>
    <mergeCell ref="N1047:Q1048"/>
    <mergeCell ref="V1047:AC1048"/>
    <mergeCell ref="AE1047:AG1048"/>
    <mergeCell ref="Y1039:Y1040"/>
    <mergeCell ref="Z1039:Z1040"/>
    <mergeCell ref="A1048:D1048"/>
    <mergeCell ref="R1048:U1048"/>
    <mergeCell ref="A1050:C1050"/>
    <mergeCell ref="D1050:F1050"/>
    <mergeCell ref="G1050:I1050"/>
    <mergeCell ref="J1050:L1050"/>
    <mergeCell ref="M1050:O1050"/>
    <mergeCell ref="P1050:R1050"/>
    <mergeCell ref="S1050:U1050"/>
    <mergeCell ref="V1050:X1050"/>
    <mergeCell ref="Y1050:AA1050"/>
    <mergeCell ref="AB1050:AD1050"/>
    <mergeCell ref="AE1050:AG1050"/>
    <mergeCell ref="A1051:A1052"/>
    <mergeCell ref="B1051:B1052"/>
    <mergeCell ref="C1051:C1052"/>
    <mergeCell ref="D1051:D1052"/>
    <mergeCell ref="E1051:E1052"/>
    <mergeCell ref="F1051:F1052"/>
    <mergeCell ref="G1051:G1052"/>
    <mergeCell ref="H1051:H1052"/>
    <mergeCell ref="I1051:I1052"/>
    <mergeCell ref="J1051:J1052"/>
    <mergeCell ref="K1051:K1052"/>
    <mergeCell ref="L1051:L1052"/>
    <mergeCell ref="M1051:M1052"/>
    <mergeCell ref="N1051:N1052"/>
    <mergeCell ref="O1051:O1052"/>
    <mergeCell ref="P1051:P1052"/>
    <mergeCell ref="Q1051:Q1052"/>
    <mergeCell ref="R1051:R1052"/>
    <mergeCell ref="AA1051:AA1052"/>
    <mergeCell ref="AB1051:AB1052"/>
    <mergeCell ref="AC1051:AC1052"/>
    <mergeCell ref="AD1051:AD1052"/>
    <mergeCell ref="S1051:S1052"/>
    <mergeCell ref="T1051:T1052"/>
    <mergeCell ref="U1051:U1052"/>
    <mergeCell ref="V1051:V1052"/>
    <mergeCell ref="W1051:W1052"/>
    <mergeCell ref="X1051:X1052"/>
    <mergeCell ref="AE1051:AE1052"/>
    <mergeCell ref="AF1051:AF1052"/>
    <mergeCell ref="AG1051:AG1052"/>
    <mergeCell ref="K1054:R1055"/>
    <mergeCell ref="E1059:L1060"/>
    <mergeCell ref="N1059:Q1060"/>
    <mergeCell ref="V1059:AC1060"/>
    <mergeCell ref="AE1059:AG1060"/>
    <mergeCell ref="Y1051:Y1052"/>
    <mergeCell ref="Z1051:Z1052"/>
    <mergeCell ref="A1060:D1060"/>
    <mergeCell ref="R1060:U1060"/>
    <mergeCell ref="A1062:C1062"/>
    <mergeCell ref="D1062:F1062"/>
    <mergeCell ref="G1062:I1062"/>
    <mergeCell ref="J1062:L1062"/>
    <mergeCell ref="M1062:O1062"/>
    <mergeCell ref="P1062:R1062"/>
    <mergeCell ref="S1062:U1062"/>
    <mergeCell ref="V1062:X1062"/>
    <mergeCell ref="Y1062:AA1062"/>
    <mergeCell ref="AB1062:AD1062"/>
    <mergeCell ref="AE1062:AG1062"/>
    <mergeCell ref="A1063:A1064"/>
    <mergeCell ref="B1063:B1064"/>
    <mergeCell ref="C1063:C1064"/>
    <mergeCell ref="D1063:D1064"/>
    <mergeCell ref="E1063:E1064"/>
    <mergeCell ref="F1063:F1064"/>
    <mergeCell ref="G1063:G1064"/>
    <mergeCell ref="H1063:H1064"/>
    <mergeCell ref="I1063:I1064"/>
    <mergeCell ref="J1063:J1064"/>
    <mergeCell ref="K1063:K1064"/>
    <mergeCell ref="L1063:L1064"/>
    <mergeCell ref="M1063:M1064"/>
    <mergeCell ref="N1063:N1064"/>
    <mergeCell ref="O1063:O1064"/>
    <mergeCell ref="P1063:P1064"/>
    <mergeCell ref="Q1063:Q1064"/>
    <mergeCell ref="R1063:R1064"/>
    <mergeCell ref="AA1063:AA1064"/>
    <mergeCell ref="AB1063:AB1064"/>
    <mergeCell ref="AC1063:AC1064"/>
    <mergeCell ref="AD1063:AD1064"/>
    <mergeCell ref="S1063:S1064"/>
    <mergeCell ref="T1063:T1064"/>
    <mergeCell ref="U1063:U1064"/>
    <mergeCell ref="V1063:V1064"/>
    <mergeCell ref="W1063:W1064"/>
    <mergeCell ref="X1063:X1064"/>
    <mergeCell ref="AE1063:AE1064"/>
    <mergeCell ref="AF1063:AF1064"/>
    <mergeCell ref="AG1063:AG1064"/>
    <mergeCell ref="K1066:R1067"/>
    <mergeCell ref="E1071:L1072"/>
    <mergeCell ref="N1071:Q1072"/>
    <mergeCell ref="V1071:AC1072"/>
    <mergeCell ref="AE1071:AG1072"/>
    <mergeCell ref="Y1063:Y1064"/>
    <mergeCell ref="Z1063:Z1064"/>
    <mergeCell ref="A1072:D1072"/>
    <mergeCell ref="R1072:U1072"/>
    <mergeCell ref="A1074:C1074"/>
    <mergeCell ref="D1074:F1074"/>
    <mergeCell ref="G1074:I1074"/>
    <mergeCell ref="J1074:L1074"/>
    <mergeCell ref="M1074:O1074"/>
    <mergeCell ref="P1074:R1074"/>
    <mergeCell ref="S1074:U1074"/>
    <mergeCell ref="V1074:X1074"/>
    <mergeCell ref="Y1074:AA1074"/>
    <mergeCell ref="AB1074:AD1074"/>
    <mergeCell ref="AE1074:AG1074"/>
    <mergeCell ref="A1075:A1076"/>
    <mergeCell ref="B1075:B1076"/>
    <mergeCell ref="C1075:C1076"/>
    <mergeCell ref="D1075:D1076"/>
    <mergeCell ref="E1075:E1076"/>
    <mergeCell ref="F1075:F1076"/>
    <mergeCell ref="G1075:G1076"/>
    <mergeCell ref="H1075:H1076"/>
    <mergeCell ref="I1075:I1076"/>
    <mergeCell ref="J1075:J1076"/>
    <mergeCell ref="K1075:K1076"/>
    <mergeCell ref="L1075:L1076"/>
    <mergeCell ref="M1075:M1076"/>
    <mergeCell ref="N1075:N1076"/>
    <mergeCell ref="O1075:O1076"/>
    <mergeCell ref="P1075:P1076"/>
    <mergeCell ref="Q1075:Q1076"/>
    <mergeCell ref="R1075:R1076"/>
    <mergeCell ref="AA1075:AA1076"/>
    <mergeCell ref="AB1075:AB1076"/>
    <mergeCell ref="AC1075:AC1076"/>
    <mergeCell ref="AD1075:AD1076"/>
    <mergeCell ref="S1075:S1076"/>
    <mergeCell ref="T1075:T1076"/>
    <mergeCell ref="U1075:U1076"/>
    <mergeCell ref="V1075:V1076"/>
    <mergeCell ref="W1075:W1076"/>
    <mergeCell ref="X1075:X1076"/>
    <mergeCell ref="AE1075:AE1076"/>
    <mergeCell ref="AF1075:AF1076"/>
    <mergeCell ref="AG1075:AG1076"/>
    <mergeCell ref="K1078:R1079"/>
    <mergeCell ref="E1083:L1084"/>
    <mergeCell ref="N1083:Q1084"/>
    <mergeCell ref="V1083:AC1084"/>
    <mergeCell ref="AE1083:AG1084"/>
    <mergeCell ref="Y1075:Y1076"/>
    <mergeCell ref="Z1075:Z1076"/>
    <mergeCell ref="A1084:D1084"/>
    <mergeCell ref="R1084:U1084"/>
    <mergeCell ref="A1086:C1086"/>
    <mergeCell ref="D1086:F1086"/>
    <mergeCell ref="G1086:I1086"/>
    <mergeCell ref="J1086:L1086"/>
    <mergeCell ref="M1086:O1086"/>
    <mergeCell ref="P1086:R1086"/>
    <mergeCell ref="S1086:U1086"/>
    <mergeCell ref="V1086:X1086"/>
    <mergeCell ref="Y1086:AA1086"/>
    <mergeCell ref="AB1086:AD1086"/>
    <mergeCell ref="AE1086:AG1086"/>
    <mergeCell ref="A1087:A1088"/>
    <mergeCell ref="B1087:B1088"/>
    <mergeCell ref="C1087:C1088"/>
    <mergeCell ref="D1087:D1088"/>
    <mergeCell ref="E1087:E1088"/>
    <mergeCell ref="F1087:F1088"/>
    <mergeCell ref="G1087:G1088"/>
    <mergeCell ref="H1087:H1088"/>
    <mergeCell ref="I1087:I1088"/>
    <mergeCell ref="J1087:J1088"/>
    <mergeCell ref="K1087:K1088"/>
    <mergeCell ref="L1087:L1088"/>
    <mergeCell ref="M1087:M1088"/>
    <mergeCell ref="N1087:N1088"/>
    <mergeCell ref="O1087:O1088"/>
    <mergeCell ref="P1087:P1088"/>
    <mergeCell ref="Q1087:Q1088"/>
    <mergeCell ref="R1087:R1088"/>
    <mergeCell ref="AA1087:AA1088"/>
    <mergeCell ref="AB1087:AB1088"/>
    <mergeCell ref="AC1087:AC1088"/>
    <mergeCell ref="AD1087:AD1088"/>
    <mergeCell ref="S1087:S1088"/>
    <mergeCell ref="T1087:T1088"/>
    <mergeCell ref="U1087:U1088"/>
    <mergeCell ref="V1087:V1088"/>
    <mergeCell ref="W1087:W1088"/>
    <mergeCell ref="X1087:X1088"/>
    <mergeCell ref="AE1087:AE1088"/>
    <mergeCell ref="AF1087:AF1088"/>
    <mergeCell ref="AG1087:AG1088"/>
    <mergeCell ref="K1090:R1091"/>
    <mergeCell ref="E1095:L1096"/>
    <mergeCell ref="N1095:Q1096"/>
    <mergeCell ref="V1095:AC1096"/>
    <mergeCell ref="AE1095:AG1096"/>
    <mergeCell ref="Y1087:Y1088"/>
    <mergeCell ref="Z1087:Z1088"/>
    <mergeCell ref="A1096:D1096"/>
    <mergeCell ref="R1096:U1096"/>
    <mergeCell ref="A1098:C1098"/>
    <mergeCell ref="D1098:F1098"/>
    <mergeCell ref="G1098:I1098"/>
    <mergeCell ref="J1098:L1098"/>
    <mergeCell ref="M1098:O1098"/>
    <mergeCell ref="P1098:R1098"/>
    <mergeCell ref="S1098:U1098"/>
    <mergeCell ref="V1098:X1098"/>
    <mergeCell ref="Y1098:AA1098"/>
    <mergeCell ref="AB1098:AD1098"/>
    <mergeCell ref="AE1098:AG1098"/>
    <mergeCell ref="A1099:A1100"/>
    <mergeCell ref="B1099:B1100"/>
    <mergeCell ref="C1099:C1100"/>
    <mergeCell ref="D1099:D1100"/>
    <mergeCell ref="E1099:E1100"/>
    <mergeCell ref="F1099:F1100"/>
    <mergeCell ref="G1099:G1100"/>
    <mergeCell ref="H1099:H1100"/>
    <mergeCell ref="I1099:I1100"/>
    <mergeCell ref="J1099:J1100"/>
    <mergeCell ref="K1099:K1100"/>
    <mergeCell ref="L1099:L1100"/>
    <mergeCell ref="M1099:M1100"/>
    <mergeCell ref="N1099:N1100"/>
    <mergeCell ref="O1099:O1100"/>
    <mergeCell ref="P1099:P1100"/>
    <mergeCell ref="Q1099:Q1100"/>
    <mergeCell ref="R1099:R1100"/>
    <mergeCell ref="AA1099:AA1100"/>
    <mergeCell ref="AB1099:AB1100"/>
    <mergeCell ref="AC1099:AC1100"/>
    <mergeCell ref="AD1099:AD1100"/>
    <mergeCell ref="S1099:S1100"/>
    <mergeCell ref="T1099:T1100"/>
    <mergeCell ref="U1099:U1100"/>
    <mergeCell ref="V1099:V1100"/>
    <mergeCell ref="W1099:W1100"/>
    <mergeCell ref="X1099:X1100"/>
    <mergeCell ref="AE1099:AE1100"/>
    <mergeCell ref="AF1099:AF1100"/>
    <mergeCell ref="AG1099:AG1100"/>
    <mergeCell ref="K1102:R1103"/>
    <mergeCell ref="E1107:L1108"/>
    <mergeCell ref="N1107:Q1108"/>
    <mergeCell ref="V1107:AC1108"/>
    <mergeCell ref="AE1107:AG1108"/>
    <mergeCell ref="Y1099:Y1100"/>
    <mergeCell ref="Z1099:Z1100"/>
    <mergeCell ref="A1108:D1108"/>
    <mergeCell ref="R1108:U1108"/>
    <mergeCell ref="A1110:C1110"/>
    <mergeCell ref="D1110:F1110"/>
    <mergeCell ref="G1110:I1110"/>
    <mergeCell ref="J1110:L1110"/>
    <mergeCell ref="M1110:O1110"/>
    <mergeCell ref="P1110:R1110"/>
    <mergeCell ref="S1110:U1110"/>
    <mergeCell ref="V1110:X1110"/>
    <mergeCell ref="Y1110:AA1110"/>
    <mergeCell ref="AB1110:AD1110"/>
    <mergeCell ref="AE1110:AG1110"/>
    <mergeCell ref="A1111:A1112"/>
    <mergeCell ref="B1111:B1112"/>
    <mergeCell ref="C1111:C1112"/>
    <mergeCell ref="D1111:D1112"/>
    <mergeCell ref="E1111:E1112"/>
    <mergeCell ref="F1111:F1112"/>
    <mergeCell ref="G1111:G1112"/>
    <mergeCell ref="H1111:H1112"/>
    <mergeCell ref="I1111:I1112"/>
    <mergeCell ref="J1111:J1112"/>
    <mergeCell ref="K1111:K1112"/>
    <mergeCell ref="L1111:L1112"/>
    <mergeCell ref="M1111:M1112"/>
    <mergeCell ref="N1111:N1112"/>
    <mergeCell ref="O1111:O1112"/>
    <mergeCell ref="P1111:P1112"/>
    <mergeCell ref="Q1111:Q1112"/>
    <mergeCell ref="R1111:R1112"/>
    <mergeCell ref="AB1111:AB1112"/>
    <mergeCell ref="AC1111:AC1112"/>
    <mergeCell ref="AD1111:AD1112"/>
    <mergeCell ref="S1111:S1112"/>
    <mergeCell ref="T1111:T1112"/>
    <mergeCell ref="U1111:U1112"/>
    <mergeCell ref="V1111:V1112"/>
    <mergeCell ref="W1111:W1112"/>
    <mergeCell ref="X1111:X1112"/>
    <mergeCell ref="AE1111:AE1112"/>
    <mergeCell ref="AF1111:AF1112"/>
    <mergeCell ref="AG1111:AG1112"/>
    <mergeCell ref="E1119:L1120"/>
    <mergeCell ref="N1119:Q1120"/>
    <mergeCell ref="V1119:AC1120"/>
    <mergeCell ref="AE1119:AG1120"/>
    <mergeCell ref="Y1111:Y1112"/>
    <mergeCell ref="Z1111:Z1112"/>
    <mergeCell ref="AA1111:AA1112"/>
    <mergeCell ref="A1120:D1120"/>
    <mergeCell ref="R1120:U1120"/>
    <mergeCell ref="A1122:C1122"/>
    <mergeCell ref="D1122:F1122"/>
    <mergeCell ref="G1122:I1122"/>
    <mergeCell ref="J1122:L1122"/>
    <mergeCell ref="M1122:O1122"/>
    <mergeCell ref="P1122:R1122"/>
    <mergeCell ref="S1122:U1122"/>
    <mergeCell ref="V1122:X1122"/>
    <mergeCell ref="Y1122:AA1122"/>
    <mergeCell ref="AB1122:AD1122"/>
    <mergeCell ref="AE1122:AG1122"/>
    <mergeCell ref="A1123:A1124"/>
    <mergeCell ref="B1123:B1124"/>
    <mergeCell ref="C1123:C1124"/>
    <mergeCell ref="D1123:D1124"/>
    <mergeCell ref="E1123:E1124"/>
    <mergeCell ref="F1123:F1124"/>
    <mergeCell ref="G1123:G1124"/>
    <mergeCell ref="H1123:H1124"/>
    <mergeCell ref="I1123:I1124"/>
    <mergeCell ref="J1123:J1124"/>
    <mergeCell ref="K1123:K1124"/>
    <mergeCell ref="L1123:L1124"/>
    <mergeCell ref="M1123:M1124"/>
    <mergeCell ref="N1123:N1124"/>
    <mergeCell ref="O1123:O1124"/>
    <mergeCell ref="P1123:P1124"/>
    <mergeCell ref="Q1123:Q1124"/>
    <mergeCell ref="R1123:R1124"/>
    <mergeCell ref="AA1123:AA1124"/>
    <mergeCell ref="AB1123:AB1124"/>
    <mergeCell ref="AC1123:AC1124"/>
    <mergeCell ref="AD1123:AD1124"/>
    <mergeCell ref="S1123:S1124"/>
    <mergeCell ref="T1123:T1124"/>
    <mergeCell ref="U1123:U1124"/>
    <mergeCell ref="V1123:V1124"/>
    <mergeCell ref="W1123:W1124"/>
    <mergeCell ref="X1123:X1124"/>
    <mergeCell ref="AE1123:AE1124"/>
    <mergeCell ref="AF1123:AF1124"/>
    <mergeCell ref="AG1123:AG1124"/>
    <mergeCell ref="K1126:R1127"/>
    <mergeCell ref="E1131:L1132"/>
    <mergeCell ref="N1131:Q1132"/>
    <mergeCell ref="V1131:AC1132"/>
    <mergeCell ref="AE1131:AG1132"/>
    <mergeCell ref="Y1123:Y1124"/>
    <mergeCell ref="Z1123:Z1124"/>
    <mergeCell ref="A1132:D1132"/>
    <mergeCell ref="R1132:U1132"/>
    <mergeCell ref="A1134:C1134"/>
    <mergeCell ref="D1134:F1134"/>
    <mergeCell ref="G1134:I1134"/>
    <mergeCell ref="J1134:L1134"/>
    <mergeCell ref="M1134:O1134"/>
    <mergeCell ref="P1134:R1134"/>
    <mergeCell ref="S1134:U1134"/>
    <mergeCell ref="V1134:X1134"/>
    <mergeCell ref="Y1134:AA1134"/>
    <mergeCell ref="AB1134:AD1134"/>
    <mergeCell ref="AE1134:AG1134"/>
    <mergeCell ref="A1135:A1136"/>
    <mergeCell ref="B1135:B1136"/>
    <mergeCell ref="C1135:C1136"/>
    <mergeCell ref="D1135:D1136"/>
    <mergeCell ref="E1135:E1136"/>
    <mergeCell ref="F1135:F1136"/>
    <mergeCell ref="G1135:G1136"/>
    <mergeCell ref="H1135:H1136"/>
    <mergeCell ref="I1135:I1136"/>
    <mergeCell ref="J1135:J1136"/>
    <mergeCell ref="K1135:K1136"/>
    <mergeCell ref="L1135:L1136"/>
    <mergeCell ref="M1135:M1136"/>
    <mergeCell ref="N1135:N1136"/>
    <mergeCell ref="O1135:O1136"/>
    <mergeCell ref="P1135:P1136"/>
    <mergeCell ref="Q1135:Q1136"/>
    <mergeCell ref="R1135:R1136"/>
    <mergeCell ref="AA1135:AA1136"/>
    <mergeCell ref="AB1135:AB1136"/>
    <mergeCell ref="AC1135:AC1136"/>
    <mergeCell ref="AD1135:AD1136"/>
    <mergeCell ref="S1135:S1136"/>
    <mergeCell ref="T1135:T1136"/>
    <mergeCell ref="U1135:U1136"/>
    <mergeCell ref="V1135:V1136"/>
    <mergeCell ref="W1135:W1136"/>
    <mergeCell ref="X1135:X1136"/>
    <mergeCell ref="AE1135:AE1136"/>
    <mergeCell ref="AF1135:AF1136"/>
    <mergeCell ref="AG1135:AG1136"/>
    <mergeCell ref="K1138:R1139"/>
    <mergeCell ref="E1143:L1144"/>
    <mergeCell ref="N1143:Q1144"/>
    <mergeCell ref="V1143:AC1144"/>
    <mergeCell ref="AE1143:AG1144"/>
    <mergeCell ref="Y1135:Y1136"/>
    <mergeCell ref="Z1135:Z1136"/>
    <mergeCell ref="A1144:D1144"/>
    <mergeCell ref="R1144:U1144"/>
    <mergeCell ref="A1146:C1146"/>
    <mergeCell ref="D1146:F1146"/>
    <mergeCell ref="G1146:I1146"/>
    <mergeCell ref="J1146:L1146"/>
    <mergeCell ref="M1146:O1146"/>
    <mergeCell ref="P1146:R1146"/>
    <mergeCell ref="S1146:U1146"/>
    <mergeCell ref="V1146:X1146"/>
    <mergeCell ref="Y1146:AA1146"/>
    <mergeCell ref="AB1146:AD1146"/>
    <mergeCell ref="AE1146:AG1146"/>
    <mergeCell ref="A1147:A1148"/>
    <mergeCell ref="B1147:B1148"/>
    <mergeCell ref="C1147:C1148"/>
    <mergeCell ref="D1147:D1148"/>
    <mergeCell ref="E1147:E1148"/>
    <mergeCell ref="F1147:F1148"/>
    <mergeCell ref="G1147:G1148"/>
    <mergeCell ref="H1147:H1148"/>
    <mergeCell ref="I1147:I1148"/>
    <mergeCell ref="J1147:J1148"/>
    <mergeCell ref="K1147:K1148"/>
    <mergeCell ref="L1147:L1148"/>
    <mergeCell ref="M1147:M1148"/>
    <mergeCell ref="N1147:N1148"/>
    <mergeCell ref="O1147:O1148"/>
    <mergeCell ref="P1147:P1148"/>
    <mergeCell ref="Q1147:Q1148"/>
    <mergeCell ref="R1147:R1148"/>
    <mergeCell ref="AA1147:AA1148"/>
    <mergeCell ref="AB1147:AB1148"/>
    <mergeCell ref="AC1147:AC1148"/>
    <mergeCell ref="AD1147:AD1148"/>
    <mergeCell ref="S1147:S1148"/>
    <mergeCell ref="T1147:T1148"/>
    <mergeCell ref="U1147:U1148"/>
    <mergeCell ref="V1147:V1148"/>
    <mergeCell ref="W1147:W1148"/>
    <mergeCell ref="X1147:X1148"/>
    <mergeCell ref="AE1147:AE1148"/>
    <mergeCell ref="AF1147:AF1148"/>
    <mergeCell ref="AG1147:AG1148"/>
    <mergeCell ref="K1150:R1151"/>
    <mergeCell ref="E1155:L1156"/>
    <mergeCell ref="N1155:Q1156"/>
    <mergeCell ref="V1155:AC1156"/>
    <mergeCell ref="AE1155:AG1156"/>
    <mergeCell ref="Y1147:Y1148"/>
    <mergeCell ref="Z1147:Z1148"/>
    <mergeCell ref="A1156:D1156"/>
    <mergeCell ref="R1156:U1156"/>
    <mergeCell ref="A1158:C1158"/>
    <mergeCell ref="D1158:F1158"/>
    <mergeCell ref="G1158:I1158"/>
    <mergeCell ref="J1158:L1158"/>
    <mergeCell ref="M1158:O1158"/>
    <mergeCell ref="P1158:R1158"/>
    <mergeCell ref="S1158:U1158"/>
    <mergeCell ref="V1158:X1158"/>
    <mergeCell ref="Y1158:AA1158"/>
    <mergeCell ref="AB1158:AD1158"/>
    <mergeCell ref="AE1158:AG1158"/>
    <mergeCell ref="A1159:A1160"/>
    <mergeCell ref="B1159:B1160"/>
    <mergeCell ref="C1159:C1160"/>
    <mergeCell ref="D1159:D1160"/>
    <mergeCell ref="E1159:E1160"/>
    <mergeCell ref="F1159:F1160"/>
    <mergeCell ref="G1159:G1160"/>
    <mergeCell ref="H1159:H1160"/>
    <mergeCell ref="I1159:I1160"/>
    <mergeCell ref="J1159:J1160"/>
    <mergeCell ref="K1159:K1160"/>
    <mergeCell ref="L1159:L1160"/>
    <mergeCell ref="M1159:M1160"/>
    <mergeCell ref="N1159:N1160"/>
    <mergeCell ref="O1159:O1160"/>
    <mergeCell ref="P1159:P1160"/>
    <mergeCell ref="Q1159:Q1160"/>
    <mergeCell ref="R1159:R1160"/>
    <mergeCell ref="AA1159:AA1160"/>
    <mergeCell ref="AB1159:AB1160"/>
    <mergeCell ref="AC1159:AC1160"/>
    <mergeCell ref="AD1159:AD1160"/>
    <mergeCell ref="S1159:S1160"/>
    <mergeCell ref="T1159:T1160"/>
    <mergeCell ref="U1159:U1160"/>
    <mergeCell ref="V1159:V1160"/>
    <mergeCell ref="W1159:W1160"/>
    <mergeCell ref="X1159:X1160"/>
    <mergeCell ref="AE1159:AE1160"/>
    <mergeCell ref="AF1159:AF1160"/>
    <mergeCell ref="AG1159:AG1160"/>
    <mergeCell ref="K1162:R1163"/>
    <mergeCell ref="E1167:L1168"/>
    <mergeCell ref="N1167:Q1168"/>
    <mergeCell ref="V1167:AC1168"/>
    <mergeCell ref="AE1167:AG1168"/>
    <mergeCell ref="Y1159:Y1160"/>
    <mergeCell ref="Z1159:Z1160"/>
    <mergeCell ref="A1168:D1168"/>
    <mergeCell ref="R1168:U1168"/>
    <mergeCell ref="A1170:C1170"/>
    <mergeCell ref="D1170:F1170"/>
    <mergeCell ref="G1170:I1170"/>
    <mergeCell ref="J1170:L1170"/>
    <mergeCell ref="M1170:O1170"/>
    <mergeCell ref="P1170:R1170"/>
    <mergeCell ref="S1170:U1170"/>
    <mergeCell ref="V1170:X1170"/>
    <mergeCell ref="Y1170:AA1170"/>
    <mergeCell ref="AB1170:AD1170"/>
    <mergeCell ref="AE1170:AG1170"/>
    <mergeCell ref="A1171:A1172"/>
    <mergeCell ref="B1171:B1172"/>
    <mergeCell ref="C1171:C1172"/>
    <mergeCell ref="D1171:D1172"/>
    <mergeCell ref="E1171:E1172"/>
    <mergeCell ref="F1171:F1172"/>
    <mergeCell ref="G1171:G1172"/>
    <mergeCell ref="H1171:H1172"/>
    <mergeCell ref="I1171:I1172"/>
    <mergeCell ref="J1171:J1172"/>
    <mergeCell ref="K1171:K1172"/>
    <mergeCell ref="L1171:L1172"/>
    <mergeCell ref="M1171:M1172"/>
    <mergeCell ref="N1171:N1172"/>
    <mergeCell ref="O1171:O1172"/>
    <mergeCell ref="P1171:P1172"/>
    <mergeCell ref="Q1171:Q1172"/>
    <mergeCell ref="R1171:R1172"/>
    <mergeCell ref="AA1171:AA1172"/>
    <mergeCell ref="AB1171:AB1172"/>
    <mergeCell ref="AC1171:AC1172"/>
    <mergeCell ref="AD1171:AD1172"/>
    <mergeCell ref="S1171:S1172"/>
    <mergeCell ref="T1171:T1172"/>
    <mergeCell ref="U1171:U1172"/>
    <mergeCell ref="V1171:V1172"/>
    <mergeCell ref="W1171:W1172"/>
    <mergeCell ref="X1171:X1172"/>
    <mergeCell ref="AE1171:AE1172"/>
    <mergeCell ref="AF1171:AF1172"/>
    <mergeCell ref="AG1171:AG1172"/>
    <mergeCell ref="K1174:R1175"/>
    <mergeCell ref="E1179:L1180"/>
    <mergeCell ref="N1179:Q1180"/>
    <mergeCell ref="V1179:AC1180"/>
    <mergeCell ref="AE1179:AG1180"/>
    <mergeCell ref="Y1171:Y1172"/>
    <mergeCell ref="Z1171:Z1172"/>
    <mergeCell ref="A1180:D1180"/>
    <mergeCell ref="R1180:U1180"/>
    <mergeCell ref="A1182:C1182"/>
    <mergeCell ref="D1182:F1182"/>
    <mergeCell ref="G1182:I1182"/>
    <mergeCell ref="J1182:L1182"/>
    <mergeCell ref="M1182:O1182"/>
    <mergeCell ref="P1182:R1182"/>
    <mergeCell ref="S1182:U1182"/>
    <mergeCell ref="V1182:X1182"/>
    <mergeCell ref="Y1182:AA1182"/>
    <mergeCell ref="AB1182:AD1182"/>
    <mergeCell ref="AE1182:AG1182"/>
    <mergeCell ref="A1183:A1184"/>
    <mergeCell ref="B1183:B1184"/>
    <mergeCell ref="C1183:C1184"/>
    <mergeCell ref="D1183:D1184"/>
    <mergeCell ref="E1183:E1184"/>
    <mergeCell ref="F1183:F1184"/>
    <mergeCell ref="G1183:G1184"/>
    <mergeCell ref="H1183:H1184"/>
    <mergeCell ref="I1183:I1184"/>
    <mergeCell ref="J1183:J1184"/>
    <mergeCell ref="K1183:K1184"/>
    <mergeCell ref="L1183:L1184"/>
    <mergeCell ref="M1183:M1184"/>
    <mergeCell ref="N1183:N1184"/>
    <mergeCell ref="O1183:O1184"/>
    <mergeCell ref="P1183:P1184"/>
    <mergeCell ref="Q1183:Q1184"/>
    <mergeCell ref="R1183:R1184"/>
    <mergeCell ref="AA1183:AA1184"/>
    <mergeCell ref="AB1183:AB1184"/>
    <mergeCell ref="AC1183:AC1184"/>
    <mergeCell ref="AD1183:AD1184"/>
    <mergeCell ref="S1183:S1184"/>
    <mergeCell ref="T1183:T1184"/>
    <mergeCell ref="U1183:U1184"/>
    <mergeCell ref="V1183:V1184"/>
    <mergeCell ref="W1183:W1184"/>
    <mergeCell ref="X1183:X1184"/>
    <mergeCell ref="AE1183:AE1184"/>
    <mergeCell ref="AF1183:AF1184"/>
    <mergeCell ref="AG1183:AG1184"/>
    <mergeCell ref="K1186:R1187"/>
    <mergeCell ref="E1191:L1192"/>
    <mergeCell ref="N1191:Q1192"/>
    <mergeCell ref="V1191:AC1192"/>
    <mergeCell ref="AE1191:AG1192"/>
    <mergeCell ref="Y1183:Y1184"/>
    <mergeCell ref="Z1183:Z1184"/>
    <mergeCell ref="A1192:D1192"/>
    <mergeCell ref="R1192:U1192"/>
    <mergeCell ref="A1194:C1194"/>
    <mergeCell ref="D1194:F1194"/>
    <mergeCell ref="G1194:I1194"/>
    <mergeCell ref="J1194:L1194"/>
    <mergeCell ref="M1194:O1194"/>
    <mergeCell ref="P1194:R1194"/>
    <mergeCell ref="S1194:U1194"/>
    <mergeCell ref="V1194:X1194"/>
    <mergeCell ref="Y1194:AA1194"/>
    <mergeCell ref="AB1194:AD1194"/>
    <mergeCell ref="AE1194:AG1194"/>
    <mergeCell ref="A1195:A1196"/>
    <mergeCell ref="B1195:B1196"/>
    <mergeCell ref="C1195:C1196"/>
    <mergeCell ref="D1195:D1196"/>
    <mergeCell ref="E1195:E1196"/>
    <mergeCell ref="F1195:F1196"/>
    <mergeCell ref="G1195:G1196"/>
    <mergeCell ref="H1195:H1196"/>
    <mergeCell ref="I1195:I1196"/>
    <mergeCell ref="J1195:J1196"/>
    <mergeCell ref="K1195:K1196"/>
    <mergeCell ref="L1195:L1196"/>
    <mergeCell ref="M1195:M1196"/>
    <mergeCell ref="N1195:N1196"/>
    <mergeCell ref="O1195:O1196"/>
    <mergeCell ref="P1195:P1196"/>
    <mergeCell ref="Q1195:Q1196"/>
    <mergeCell ref="R1195:R1196"/>
    <mergeCell ref="AA1195:AA1196"/>
    <mergeCell ref="AB1195:AB1196"/>
    <mergeCell ref="AC1195:AC1196"/>
    <mergeCell ref="AD1195:AD1196"/>
    <mergeCell ref="S1195:S1196"/>
    <mergeCell ref="T1195:T1196"/>
    <mergeCell ref="U1195:U1196"/>
    <mergeCell ref="V1195:V1196"/>
    <mergeCell ref="W1195:W1196"/>
    <mergeCell ref="X1195:X1196"/>
    <mergeCell ref="AE1195:AE1196"/>
    <mergeCell ref="AF1195:AF1196"/>
    <mergeCell ref="AG1195:AG1196"/>
    <mergeCell ref="K1198:R1199"/>
    <mergeCell ref="E1203:L1204"/>
    <mergeCell ref="N1203:Q1204"/>
    <mergeCell ref="V1203:AC1204"/>
    <mergeCell ref="AE1203:AG1204"/>
    <mergeCell ref="Y1195:Y1196"/>
    <mergeCell ref="Z1195:Z1196"/>
    <mergeCell ref="A1204:D1204"/>
    <mergeCell ref="R1204:U1204"/>
    <mergeCell ref="A1206:C1206"/>
    <mergeCell ref="D1206:F1206"/>
    <mergeCell ref="G1206:I1206"/>
    <mergeCell ref="J1206:L1206"/>
    <mergeCell ref="M1206:O1206"/>
    <mergeCell ref="P1206:R1206"/>
    <mergeCell ref="S1206:U1206"/>
    <mergeCell ref="V1206:X1206"/>
    <mergeCell ref="Y1206:AA1206"/>
    <mergeCell ref="AB1206:AD1206"/>
    <mergeCell ref="AE1206:AG1206"/>
    <mergeCell ref="A1207:A1208"/>
    <mergeCell ref="B1207:B1208"/>
    <mergeCell ref="C1207:C1208"/>
    <mergeCell ref="D1207:D1208"/>
    <mergeCell ref="E1207:E1208"/>
    <mergeCell ref="F1207:F1208"/>
    <mergeCell ref="G1207:G1208"/>
    <mergeCell ref="H1207:H1208"/>
    <mergeCell ref="I1207:I1208"/>
    <mergeCell ref="J1207:J1208"/>
    <mergeCell ref="K1207:K1208"/>
    <mergeCell ref="L1207:L1208"/>
    <mergeCell ref="M1207:M1208"/>
    <mergeCell ref="N1207:N1208"/>
    <mergeCell ref="O1207:O1208"/>
    <mergeCell ref="P1207:P1208"/>
    <mergeCell ref="Q1207:Q1208"/>
    <mergeCell ref="R1207:R1208"/>
    <mergeCell ref="AB1207:AB1208"/>
    <mergeCell ref="AC1207:AC1208"/>
    <mergeCell ref="AD1207:AD1208"/>
    <mergeCell ref="S1207:S1208"/>
    <mergeCell ref="T1207:T1208"/>
    <mergeCell ref="U1207:U1208"/>
    <mergeCell ref="V1207:V1208"/>
    <mergeCell ref="W1207:W1208"/>
    <mergeCell ref="X1207:X1208"/>
    <mergeCell ref="AE1207:AE1208"/>
    <mergeCell ref="AF1207:AF1208"/>
    <mergeCell ref="AG1207:AG1208"/>
    <mergeCell ref="E1215:L1216"/>
    <mergeCell ref="N1215:Q1216"/>
    <mergeCell ref="V1215:AC1216"/>
    <mergeCell ref="AE1215:AG1216"/>
    <mergeCell ref="Y1207:Y1208"/>
    <mergeCell ref="Z1207:Z1208"/>
    <mergeCell ref="AA1207:AA1208"/>
    <mergeCell ref="A1216:D1216"/>
    <mergeCell ref="R1216:U1216"/>
    <mergeCell ref="A1218:C1218"/>
    <mergeCell ref="D1218:F1218"/>
    <mergeCell ref="G1218:I1218"/>
    <mergeCell ref="J1218:L1218"/>
    <mergeCell ref="M1218:O1218"/>
    <mergeCell ref="P1218:R1218"/>
    <mergeCell ref="S1218:U1218"/>
    <mergeCell ref="V1218:X1218"/>
    <mergeCell ref="Y1218:AA1218"/>
    <mergeCell ref="AB1218:AD1218"/>
    <mergeCell ref="AE1218:AG1218"/>
    <mergeCell ref="A1219:A1220"/>
    <mergeCell ref="B1219:B1220"/>
    <mergeCell ref="C1219:C1220"/>
    <mergeCell ref="D1219:D1220"/>
    <mergeCell ref="E1219:E1220"/>
    <mergeCell ref="F1219:F1220"/>
    <mergeCell ref="G1219:G1220"/>
    <mergeCell ref="H1219:H1220"/>
    <mergeCell ref="I1219:I1220"/>
    <mergeCell ref="J1219:J1220"/>
    <mergeCell ref="K1219:K1220"/>
    <mergeCell ref="L1219:L1220"/>
    <mergeCell ref="M1219:M1220"/>
    <mergeCell ref="N1219:N1220"/>
    <mergeCell ref="O1219:O1220"/>
    <mergeCell ref="P1219:P1220"/>
    <mergeCell ref="Q1219:Q1220"/>
    <mergeCell ref="R1219:R1220"/>
    <mergeCell ref="AA1219:AA1220"/>
    <mergeCell ref="AB1219:AB1220"/>
    <mergeCell ref="AC1219:AC1220"/>
    <mergeCell ref="AD1219:AD1220"/>
    <mergeCell ref="S1219:S1220"/>
    <mergeCell ref="T1219:T1220"/>
    <mergeCell ref="U1219:U1220"/>
    <mergeCell ref="V1219:V1220"/>
    <mergeCell ref="W1219:W1220"/>
    <mergeCell ref="X1219:X1220"/>
    <mergeCell ref="AE1219:AE1220"/>
    <mergeCell ref="AF1219:AF1220"/>
    <mergeCell ref="AG1219:AG1220"/>
    <mergeCell ref="K1222:R1223"/>
    <mergeCell ref="E1227:L1228"/>
    <mergeCell ref="N1227:Q1228"/>
    <mergeCell ref="V1227:AC1228"/>
    <mergeCell ref="AE1227:AG1228"/>
    <mergeCell ref="Y1219:Y1220"/>
    <mergeCell ref="Z1219:Z1220"/>
    <mergeCell ref="A1228:D1228"/>
    <mergeCell ref="R1228:U1228"/>
    <mergeCell ref="A1230:C1230"/>
    <mergeCell ref="D1230:F1230"/>
    <mergeCell ref="G1230:I1230"/>
    <mergeCell ref="J1230:L1230"/>
    <mergeCell ref="M1230:O1230"/>
    <mergeCell ref="P1230:R1230"/>
    <mergeCell ref="S1230:U1230"/>
    <mergeCell ref="V1230:X1230"/>
    <mergeCell ref="Y1230:AA1230"/>
    <mergeCell ref="AB1230:AD1230"/>
    <mergeCell ref="AE1230:AG1230"/>
    <mergeCell ref="A1231:A1232"/>
    <mergeCell ref="B1231:B1232"/>
    <mergeCell ref="C1231:C1232"/>
    <mergeCell ref="D1231:D1232"/>
    <mergeCell ref="E1231:E1232"/>
    <mergeCell ref="F1231:F1232"/>
    <mergeCell ref="G1231:G1232"/>
    <mergeCell ref="H1231:H1232"/>
    <mergeCell ref="I1231:I1232"/>
    <mergeCell ref="J1231:J1232"/>
    <mergeCell ref="K1231:K1232"/>
    <mergeCell ref="L1231:L1232"/>
    <mergeCell ref="M1231:M1232"/>
    <mergeCell ref="N1231:N1232"/>
    <mergeCell ref="O1231:O1232"/>
    <mergeCell ref="P1231:P1232"/>
    <mergeCell ref="Q1231:Q1232"/>
    <mergeCell ref="R1231:R1232"/>
    <mergeCell ref="AA1231:AA1232"/>
    <mergeCell ref="AB1231:AB1232"/>
    <mergeCell ref="AC1231:AC1232"/>
    <mergeCell ref="AD1231:AD1232"/>
    <mergeCell ref="S1231:S1232"/>
    <mergeCell ref="T1231:T1232"/>
    <mergeCell ref="U1231:U1232"/>
    <mergeCell ref="V1231:V1232"/>
    <mergeCell ref="W1231:W1232"/>
    <mergeCell ref="X1231:X1232"/>
    <mergeCell ref="AE1231:AE1232"/>
    <mergeCell ref="AF1231:AF1232"/>
    <mergeCell ref="AG1231:AG1232"/>
    <mergeCell ref="K1234:R1235"/>
    <mergeCell ref="E1239:L1240"/>
    <mergeCell ref="N1239:Q1240"/>
    <mergeCell ref="V1239:AC1240"/>
    <mergeCell ref="AE1239:AG1240"/>
    <mergeCell ref="Y1231:Y1232"/>
    <mergeCell ref="Z1231:Z1232"/>
    <mergeCell ref="A1240:D1240"/>
    <mergeCell ref="R1240:U1240"/>
    <mergeCell ref="A1242:C1242"/>
    <mergeCell ref="D1242:F1242"/>
    <mergeCell ref="G1242:I1242"/>
    <mergeCell ref="J1242:L1242"/>
    <mergeCell ref="M1242:O1242"/>
    <mergeCell ref="P1242:R1242"/>
    <mergeCell ref="S1242:U1242"/>
    <mergeCell ref="V1242:X1242"/>
    <mergeCell ref="Y1242:AA1242"/>
    <mergeCell ref="AB1242:AD1242"/>
    <mergeCell ref="AE1242:AG1242"/>
    <mergeCell ref="A1243:A1244"/>
    <mergeCell ref="B1243:B1244"/>
    <mergeCell ref="C1243:C1244"/>
    <mergeCell ref="D1243:D1244"/>
    <mergeCell ref="E1243:E1244"/>
    <mergeCell ref="F1243:F1244"/>
    <mergeCell ref="G1243:G1244"/>
    <mergeCell ref="H1243:H1244"/>
    <mergeCell ref="I1243:I1244"/>
    <mergeCell ref="J1243:J1244"/>
    <mergeCell ref="K1243:K1244"/>
    <mergeCell ref="L1243:L1244"/>
    <mergeCell ref="M1243:M1244"/>
    <mergeCell ref="N1243:N1244"/>
    <mergeCell ref="O1243:O1244"/>
    <mergeCell ref="P1243:P1244"/>
    <mergeCell ref="Q1243:Q1244"/>
    <mergeCell ref="R1243:R1244"/>
    <mergeCell ref="AA1243:AA1244"/>
    <mergeCell ref="AB1243:AB1244"/>
    <mergeCell ref="AC1243:AC1244"/>
    <mergeCell ref="AD1243:AD1244"/>
    <mergeCell ref="S1243:S1244"/>
    <mergeCell ref="T1243:T1244"/>
    <mergeCell ref="U1243:U1244"/>
    <mergeCell ref="V1243:V1244"/>
    <mergeCell ref="W1243:W1244"/>
    <mergeCell ref="X1243:X1244"/>
    <mergeCell ref="AE1243:AE1244"/>
    <mergeCell ref="AF1243:AF1244"/>
    <mergeCell ref="AG1243:AG1244"/>
    <mergeCell ref="K1246:R1247"/>
    <mergeCell ref="E1251:L1252"/>
    <mergeCell ref="N1251:Q1252"/>
    <mergeCell ref="V1251:AC1252"/>
    <mergeCell ref="AE1251:AG1252"/>
    <mergeCell ref="Y1243:Y1244"/>
    <mergeCell ref="Z1243:Z1244"/>
    <mergeCell ref="A1252:D1252"/>
    <mergeCell ref="R1252:U1252"/>
    <mergeCell ref="A1254:C1254"/>
    <mergeCell ref="D1254:F1254"/>
    <mergeCell ref="G1254:I1254"/>
    <mergeCell ref="J1254:L1254"/>
    <mergeCell ref="M1254:O1254"/>
    <mergeCell ref="P1254:R1254"/>
    <mergeCell ref="S1254:U1254"/>
    <mergeCell ref="V1254:X1254"/>
    <mergeCell ref="Y1254:AA1254"/>
    <mergeCell ref="AB1254:AD1254"/>
    <mergeCell ref="AE1254:AG1254"/>
    <mergeCell ref="A1255:A1256"/>
    <mergeCell ref="B1255:B1256"/>
    <mergeCell ref="C1255:C1256"/>
    <mergeCell ref="D1255:D1256"/>
    <mergeCell ref="E1255:E1256"/>
    <mergeCell ref="F1255:F1256"/>
    <mergeCell ref="G1255:G1256"/>
    <mergeCell ref="H1255:H1256"/>
    <mergeCell ref="I1255:I1256"/>
    <mergeCell ref="J1255:J1256"/>
    <mergeCell ref="K1255:K1256"/>
    <mergeCell ref="L1255:L1256"/>
    <mergeCell ref="M1255:M1256"/>
    <mergeCell ref="N1255:N1256"/>
    <mergeCell ref="O1255:O1256"/>
    <mergeCell ref="P1255:P1256"/>
    <mergeCell ref="Q1255:Q1256"/>
    <mergeCell ref="R1255:R1256"/>
    <mergeCell ref="AA1255:AA1256"/>
    <mergeCell ref="AB1255:AB1256"/>
    <mergeCell ref="AC1255:AC1256"/>
    <mergeCell ref="AD1255:AD1256"/>
    <mergeCell ref="S1255:S1256"/>
    <mergeCell ref="T1255:T1256"/>
    <mergeCell ref="U1255:U1256"/>
    <mergeCell ref="V1255:V1256"/>
    <mergeCell ref="W1255:W1256"/>
    <mergeCell ref="X1255:X1256"/>
    <mergeCell ref="AE1255:AE1256"/>
    <mergeCell ref="AF1255:AF1256"/>
    <mergeCell ref="AG1255:AG1256"/>
    <mergeCell ref="K1258:R1259"/>
    <mergeCell ref="E1263:L1264"/>
    <mergeCell ref="N1263:Q1264"/>
    <mergeCell ref="V1263:AC1264"/>
    <mergeCell ref="AE1263:AG1264"/>
    <mergeCell ref="Y1255:Y1256"/>
    <mergeCell ref="Z1255:Z1256"/>
    <mergeCell ref="A1264:D1264"/>
    <mergeCell ref="R1264:U1264"/>
    <mergeCell ref="A1266:C1266"/>
    <mergeCell ref="D1266:F1266"/>
    <mergeCell ref="G1266:I1266"/>
    <mergeCell ref="J1266:L1266"/>
    <mergeCell ref="M1266:O1266"/>
    <mergeCell ref="P1266:R1266"/>
    <mergeCell ref="S1266:U1266"/>
    <mergeCell ref="V1266:X1266"/>
    <mergeCell ref="Y1266:AA1266"/>
    <mergeCell ref="AB1266:AD1266"/>
    <mergeCell ref="AE1266:AG1266"/>
    <mergeCell ref="A1267:A1268"/>
    <mergeCell ref="B1267:B1268"/>
    <mergeCell ref="C1267:C1268"/>
    <mergeCell ref="D1267:D1268"/>
    <mergeCell ref="E1267:E1268"/>
    <mergeCell ref="F1267:F1268"/>
    <mergeCell ref="G1267:G1268"/>
    <mergeCell ref="H1267:H1268"/>
    <mergeCell ref="I1267:I1268"/>
    <mergeCell ref="J1267:J1268"/>
    <mergeCell ref="K1267:K1268"/>
    <mergeCell ref="L1267:L1268"/>
    <mergeCell ref="M1267:M1268"/>
    <mergeCell ref="N1267:N1268"/>
    <mergeCell ref="O1267:O1268"/>
    <mergeCell ref="P1267:P1268"/>
    <mergeCell ref="Q1267:Q1268"/>
    <mergeCell ref="R1267:R1268"/>
    <mergeCell ref="AA1267:AA1268"/>
    <mergeCell ref="AB1267:AB1268"/>
    <mergeCell ref="AC1267:AC1268"/>
    <mergeCell ref="AD1267:AD1268"/>
    <mergeCell ref="S1267:S1268"/>
    <mergeCell ref="T1267:T1268"/>
    <mergeCell ref="U1267:U1268"/>
    <mergeCell ref="V1267:V1268"/>
    <mergeCell ref="W1267:W1268"/>
    <mergeCell ref="X1267:X1268"/>
    <mergeCell ref="AE1267:AE1268"/>
    <mergeCell ref="AF1267:AF1268"/>
    <mergeCell ref="AG1267:AG1268"/>
    <mergeCell ref="K1270:R1271"/>
    <mergeCell ref="E1275:L1276"/>
    <mergeCell ref="N1275:Q1276"/>
    <mergeCell ref="V1275:AC1276"/>
    <mergeCell ref="AE1275:AG1276"/>
    <mergeCell ref="Y1267:Y1268"/>
    <mergeCell ref="Z1267:Z1268"/>
    <mergeCell ref="A1276:D1276"/>
    <mergeCell ref="R1276:U1276"/>
    <mergeCell ref="A1278:C1278"/>
    <mergeCell ref="D1278:F1278"/>
    <mergeCell ref="G1278:I1278"/>
    <mergeCell ref="J1278:L1278"/>
    <mergeCell ref="M1278:O1278"/>
    <mergeCell ref="P1278:R1278"/>
    <mergeCell ref="S1278:U1278"/>
    <mergeCell ref="V1278:X1278"/>
    <mergeCell ref="Y1278:AA1278"/>
    <mergeCell ref="AB1278:AD1278"/>
    <mergeCell ref="AE1278:AG1278"/>
    <mergeCell ref="A1279:A1280"/>
    <mergeCell ref="B1279:B1280"/>
    <mergeCell ref="C1279:C1280"/>
    <mergeCell ref="D1279:D1280"/>
    <mergeCell ref="E1279:E1280"/>
    <mergeCell ref="F1279:F1280"/>
    <mergeCell ref="G1279:G1280"/>
    <mergeCell ref="H1279:H1280"/>
    <mergeCell ref="I1279:I1280"/>
    <mergeCell ref="J1279:J1280"/>
    <mergeCell ref="K1279:K1280"/>
    <mergeCell ref="L1279:L1280"/>
    <mergeCell ref="M1279:M1280"/>
    <mergeCell ref="N1279:N1280"/>
    <mergeCell ref="O1279:O1280"/>
    <mergeCell ref="P1279:P1280"/>
    <mergeCell ref="Q1279:Q1280"/>
    <mergeCell ref="R1279:R1280"/>
    <mergeCell ref="AA1279:AA1280"/>
    <mergeCell ref="AB1279:AB1280"/>
    <mergeCell ref="AC1279:AC1280"/>
    <mergeCell ref="AD1279:AD1280"/>
    <mergeCell ref="S1279:S1280"/>
    <mergeCell ref="T1279:T1280"/>
    <mergeCell ref="U1279:U1280"/>
    <mergeCell ref="V1279:V1280"/>
    <mergeCell ref="W1279:W1280"/>
    <mergeCell ref="X1279:X1280"/>
    <mergeCell ref="AE1279:AE1280"/>
    <mergeCell ref="AF1279:AF1280"/>
    <mergeCell ref="AG1279:AG1280"/>
    <mergeCell ref="K1282:R1283"/>
    <mergeCell ref="E1287:L1288"/>
    <mergeCell ref="N1287:Q1288"/>
    <mergeCell ref="V1287:AC1288"/>
    <mergeCell ref="AE1287:AG1288"/>
    <mergeCell ref="Y1279:Y1280"/>
    <mergeCell ref="Z1279:Z1280"/>
    <mergeCell ref="A1288:D1288"/>
    <mergeCell ref="R1288:U1288"/>
    <mergeCell ref="A1290:C1290"/>
    <mergeCell ref="D1290:F1290"/>
    <mergeCell ref="G1290:I1290"/>
    <mergeCell ref="J1290:L1290"/>
    <mergeCell ref="M1290:O1290"/>
    <mergeCell ref="P1290:R1290"/>
    <mergeCell ref="S1290:U1290"/>
    <mergeCell ref="V1290:X1290"/>
    <mergeCell ref="Y1290:AA1290"/>
    <mergeCell ref="AB1290:AD1290"/>
    <mergeCell ref="AE1290:AG1290"/>
    <mergeCell ref="A1291:A1292"/>
    <mergeCell ref="B1291:B1292"/>
    <mergeCell ref="C1291:C1292"/>
    <mergeCell ref="D1291:D1292"/>
    <mergeCell ref="E1291:E1292"/>
    <mergeCell ref="F1291:F1292"/>
    <mergeCell ref="G1291:G1292"/>
    <mergeCell ref="H1291:H1292"/>
    <mergeCell ref="I1291:I1292"/>
    <mergeCell ref="J1291:J1292"/>
    <mergeCell ref="K1291:K1292"/>
    <mergeCell ref="L1291:L1292"/>
    <mergeCell ref="M1291:M1292"/>
    <mergeCell ref="N1291:N1292"/>
    <mergeCell ref="O1291:O1292"/>
    <mergeCell ref="P1291:P1292"/>
    <mergeCell ref="Q1291:Q1292"/>
    <mergeCell ref="R1291:R1292"/>
    <mergeCell ref="AA1291:AA1292"/>
    <mergeCell ref="AB1291:AB1292"/>
    <mergeCell ref="AC1291:AC1292"/>
    <mergeCell ref="AD1291:AD1292"/>
    <mergeCell ref="S1291:S1292"/>
    <mergeCell ref="T1291:T1292"/>
    <mergeCell ref="U1291:U1292"/>
    <mergeCell ref="V1291:V1292"/>
    <mergeCell ref="W1291:W1292"/>
    <mergeCell ref="X1291:X1292"/>
    <mergeCell ref="AE1291:AE1292"/>
    <mergeCell ref="AF1291:AF1292"/>
    <mergeCell ref="AG1291:AG1292"/>
    <mergeCell ref="K1294:R1295"/>
    <mergeCell ref="E1299:L1300"/>
    <mergeCell ref="N1299:Q1300"/>
    <mergeCell ref="V1299:AC1300"/>
    <mergeCell ref="AE1299:AG1300"/>
    <mergeCell ref="Y1291:Y1292"/>
    <mergeCell ref="Z1291:Z1292"/>
    <mergeCell ref="A1300:D1300"/>
    <mergeCell ref="R1300:U1300"/>
    <mergeCell ref="A1302:C1302"/>
    <mergeCell ref="D1302:F1302"/>
    <mergeCell ref="G1302:I1302"/>
    <mergeCell ref="J1302:L1302"/>
    <mergeCell ref="M1302:O1302"/>
    <mergeCell ref="P1302:R1302"/>
    <mergeCell ref="S1302:U1302"/>
    <mergeCell ref="V1302:X1302"/>
    <mergeCell ref="Y1302:AA1302"/>
    <mergeCell ref="AB1302:AD1302"/>
    <mergeCell ref="AE1302:AG1302"/>
    <mergeCell ref="A1303:A1304"/>
    <mergeCell ref="B1303:B1304"/>
    <mergeCell ref="C1303:C1304"/>
    <mergeCell ref="D1303:D1304"/>
    <mergeCell ref="E1303:E1304"/>
    <mergeCell ref="F1303:F1304"/>
    <mergeCell ref="G1303:G1304"/>
    <mergeCell ref="H1303:H1304"/>
    <mergeCell ref="I1303:I1304"/>
    <mergeCell ref="J1303:J1304"/>
    <mergeCell ref="K1303:K1304"/>
    <mergeCell ref="L1303:L1304"/>
    <mergeCell ref="M1303:M1304"/>
    <mergeCell ref="N1303:N1304"/>
    <mergeCell ref="O1303:O1304"/>
    <mergeCell ref="P1303:P1304"/>
    <mergeCell ref="Q1303:Q1304"/>
    <mergeCell ref="R1303:R1304"/>
    <mergeCell ref="AB1303:AB1304"/>
    <mergeCell ref="AC1303:AC1304"/>
    <mergeCell ref="AD1303:AD1304"/>
    <mergeCell ref="S1303:S1304"/>
    <mergeCell ref="T1303:T1304"/>
    <mergeCell ref="U1303:U1304"/>
    <mergeCell ref="V1303:V1304"/>
    <mergeCell ref="W1303:W1304"/>
    <mergeCell ref="X1303:X1304"/>
    <mergeCell ref="AE1303:AE1304"/>
    <mergeCell ref="AF1303:AF1304"/>
    <mergeCell ref="AG1303:AG1304"/>
    <mergeCell ref="E1311:L1312"/>
    <mergeCell ref="N1311:Q1312"/>
    <mergeCell ref="V1311:AC1312"/>
    <mergeCell ref="AE1311:AG1312"/>
    <mergeCell ref="Y1303:Y1304"/>
    <mergeCell ref="Z1303:Z1304"/>
    <mergeCell ref="AA1303:AA1304"/>
    <mergeCell ref="A1312:D1312"/>
    <mergeCell ref="R1312:U1312"/>
    <mergeCell ref="A1314:C1314"/>
    <mergeCell ref="D1314:F1314"/>
    <mergeCell ref="G1314:I1314"/>
    <mergeCell ref="J1314:L1314"/>
    <mergeCell ref="M1314:O1314"/>
    <mergeCell ref="P1314:R1314"/>
    <mergeCell ref="S1314:U1314"/>
    <mergeCell ref="V1314:X1314"/>
    <mergeCell ref="Y1314:AA1314"/>
    <mergeCell ref="AB1314:AD1314"/>
    <mergeCell ref="AE1314:AG1314"/>
    <mergeCell ref="A1315:A1316"/>
    <mergeCell ref="B1315:B1316"/>
    <mergeCell ref="C1315:C1316"/>
    <mergeCell ref="D1315:D1316"/>
    <mergeCell ref="E1315:E1316"/>
    <mergeCell ref="F1315:F1316"/>
    <mergeCell ref="G1315:G1316"/>
    <mergeCell ref="H1315:H1316"/>
    <mergeCell ref="I1315:I1316"/>
    <mergeCell ref="J1315:J1316"/>
    <mergeCell ref="K1315:K1316"/>
    <mergeCell ref="L1315:L1316"/>
    <mergeCell ref="M1315:M1316"/>
    <mergeCell ref="N1315:N1316"/>
    <mergeCell ref="O1315:O1316"/>
    <mergeCell ref="P1315:P1316"/>
    <mergeCell ref="Q1315:Q1316"/>
    <mergeCell ref="R1315:R1316"/>
    <mergeCell ref="AA1315:AA1316"/>
    <mergeCell ref="AB1315:AB1316"/>
    <mergeCell ref="AC1315:AC1316"/>
    <mergeCell ref="AD1315:AD1316"/>
    <mergeCell ref="S1315:S1316"/>
    <mergeCell ref="T1315:T1316"/>
    <mergeCell ref="U1315:U1316"/>
    <mergeCell ref="V1315:V1316"/>
    <mergeCell ref="W1315:W1316"/>
    <mergeCell ref="X1315:X1316"/>
    <mergeCell ref="AE1315:AE1316"/>
    <mergeCell ref="AF1315:AF1316"/>
    <mergeCell ref="AG1315:AG1316"/>
    <mergeCell ref="K1318:R1319"/>
    <mergeCell ref="E1323:L1324"/>
    <mergeCell ref="N1323:Q1324"/>
    <mergeCell ref="V1323:AC1324"/>
    <mergeCell ref="AE1323:AG1324"/>
    <mergeCell ref="Y1315:Y1316"/>
    <mergeCell ref="Z1315:Z1316"/>
    <mergeCell ref="A1324:D1324"/>
    <mergeCell ref="R1324:U1324"/>
    <mergeCell ref="A1326:C1326"/>
    <mergeCell ref="D1326:F1326"/>
    <mergeCell ref="G1326:I1326"/>
    <mergeCell ref="J1326:L1326"/>
    <mergeCell ref="M1326:O1326"/>
    <mergeCell ref="P1326:R1326"/>
    <mergeCell ref="S1326:U1326"/>
    <mergeCell ref="V1326:X1326"/>
    <mergeCell ref="Y1326:AA1326"/>
    <mergeCell ref="AB1326:AD1326"/>
    <mergeCell ref="AE1326:AG1326"/>
    <mergeCell ref="A1327:A1328"/>
    <mergeCell ref="B1327:B1328"/>
    <mergeCell ref="C1327:C1328"/>
    <mergeCell ref="D1327:D1328"/>
    <mergeCell ref="E1327:E1328"/>
    <mergeCell ref="F1327:F1328"/>
    <mergeCell ref="G1327:G1328"/>
    <mergeCell ref="H1327:H1328"/>
    <mergeCell ref="I1327:I1328"/>
    <mergeCell ref="J1327:J1328"/>
    <mergeCell ref="K1327:K1328"/>
    <mergeCell ref="L1327:L1328"/>
    <mergeCell ref="M1327:M1328"/>
    <mergeCell ref="N1327:N1328"/>
    <mergeCell ref="O1327:O1328"/>
    <mergeCell ref="P1327:P1328"/>
    <mergeCell ref="Q1327:Q1328"/>
    <mergeCell ref="R1327:R1328"/>
    <mergeCell ref="AA1327:AA1328"/>
    <mergeCell ref="AB1327:AB1328"/>
    <mergeCell ref="AC1327:AC1328"/>
    <mergeCell ref="AD1327:AD1328"/>
    <mergeCell ref="S1327:S1328"/>
    <mergeCell ref="T1327:T1328"/>
    <mergeCell ref="U1327:U1328"/>
    <mergeCell ref="V1327:V1328"/>
    <mergeCell ref="W1327:W1328"/>
    <mergeCell ref="X1327:X1328"/>
    <mergeCell ref="AE1327:AE1328"/>
    <mergeCell ref="AF1327:AF1328"/>
    <mergeCell ref="AG1327:AG1328"/>
    <mergeCell ref="K1330:R1331"/>
    <mergeCell ref="E1335:L1336"/>
    <mergeCell ref="N1335:Q1336"/>
    <mergeCell ref="V1335:AC1336"/>
    <mergeCell ref="AE1335:AG1336"/>
    <mergeCell ref="Y1327:Y1328"/>
    <mergeCell ref="Z1327:Z1328"/>
    <mergeCell ref="A1336:D1336"/>
    <mergeCell ref="R1336:U1336"/>
    <mergeCell ref="A1338:C1338"/>
    <mergeCell ref="D1338:F1338"/>
    <mergeCell ref="G1338:I1338"/>
    <mergeCell ref="J1338:L1338"/>
    <mergeCell ref="M1338:O1338"/>
    <mergeCell ref="P1338:R1338"/>
    <mergeCell ref="S1338:U1338"/>
    <mergeCell ref="V1338:X1338"/>
    <mergeCell ref="Y1338:AA1338"/>
    <mergeCell ref="AB1338:AD1338"/>
    <mergeCell ref="AE1338:AG1338"/>
    <mergeCell ref="A1339:A1340"/>
    <mergeCell ref="B1339:B1340"/>
    <mergeCell ref="C1339:C1340"/>
    <mergeCell ref="D1339:D1340"/>
    <mergeCell ref="E1339:E1340"/>
    <mergeCell ref="F1339:F1340"/>
    <mergeCell ref="G1339:G1340"/>
    <mergeCell ref="H1339:H1340"/>
    <mergeCell ref="I1339:I1340"/>
    <mergeCell ref="J1339:J1340"/>
    <mergeCell ref="K1339:K1340"/>
    <mergeCell ref="L1339:L1340"/>
    <mergeCell ref="M1339:M1340"/>
    <mergeCell ref="N1339:N1340"/>
    <mergeCell ref="O1339:O1340"/>
    <mergeCell ref="P1339:P1340"/>
    <mergeCell ref="Q1339:Q1340"/>
    <mergeCell ref="R1339:R1340"/>
    <mergeCell ref="S1339:S1340"/>
    <mergeCell ref="T1339:T1340"/>
    <mergeCell ref="U1339:U1340"/>
    <mergeCell ref="V1339:V1340"/>
    <mergeCell ref="W1339:W1340"/>
    <mergeCell ref="X1339:X1340"/>
    <mergeCell ref="AE1339:AE1340"/>
    <mergeCell ref="AF1339:AF1340"/>
    <mergeCell ref="AG1339:AG1340"/>
    <mergeCell ref="K1342:R1343"/>
    <mergeCell ref="Y1339:Y1340"/>
    <mergeCell ref="Z1339:Z1340"/>
    <mergeCell ref="AA1339:AA1340"/>
    <mergeCell ref="AB1339:AB1340"/>
    <mergeCell ref="AC1339:AC1340"/>
    <mergeCell ref="AD1339:AD1340"/>
  </mergeCells>
  <printOptions horizontalCentered="1" verticalCentered="1"/>
  <pageMargins left="0.7086614173228347" right="0.2362204724409449" top="0.2283464566929134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5"/>
  <dimension ref="A1:J224"/>
  <sheetViews>
    <sheetView zoomScalePageLayoutView="0" workbookViewId="0" topLeftCell="A1">
      <selection activeCell="D2" sqref="D2"/>
    </sheetView>
  </sheetViews>
  <sheetFormatPr defaultColWidth="9.140625" defaultRowHeight="12.75"/>
  <sheetData>
    <row r="1" spans="1:10" ht="12.75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ht="25.5">
      <c r="A2" s="13"/>
      <c r="B2" s="13"/>
      <c r="C2" s="13"/>
      <c r="D2" s="13"/>
      <c r="E2" s="13"/>
      <c r="F2" s="193" t="s">
        <v>27</v>
      </c>
      <c r="G2" s="194"/>
      <c r="H2" s="194"/>
      <c r="I2" s="13"/>
      <c r="J2" s="13"/>
    </row>
    <row r="3" spans="1:10" ht="12.7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12.7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12.7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195" t="s">
        <v>40</v>
      </c>
      <c r="B7" s="195"/>
      <c r="C7" s="195"/>
      <c r="D7" s="195"/>
      <c r="E7" s="195"/>
      <c r="F7" s="195"/>
      <c r="G7" s="21"/>
      <c r="H7" s="21"/>
      <c r="I7" s="13"/>
      <c r="J7" s="13"/>
    </row>
    <row r="8" spans="1:10" ht="12.75">
      <c r="A8" s="196" t="s">
        <v>28</v>
      </c>
      <c r="B8" s="196"/>
      <c r="C8" s="197" t="s">
        <v>39</v>
      </c>
      <c r="D8" s="197"/>
      <c r="E8" s="197"/>
      <c r="F8" s="13"/>
      <c r="G8" s="13"/>
      <c r="H8" s="13"/>
      <c r="I8" s="13"/>
      <c r="J8" s="13"/>
    </row>
    <row r="9" spans="1:10" ht="12.75">
      <c r="A9" s="13"/>
      <c r="B9" s="31"/>
      <c r="C9" s="13"/>
      <c r="D9" s="13"/>
      <c r="E9" s="13"/>
      <c r="F9" s="13"/>
      <c r="G9" s="13"/>
      <c r="H9" s="13"/>
      <c r="I9" s="13"/>
      <c r="J9" s="13"/>
    </row>
    <row r="10" spans="1:10" ht="12.75">
      <c r="A10" s="13"/>
      <c r="B10" s="31"/>
      <c r="C10" s="13"/>
      <c r="D10" s="13"/>
      <c r="E10" s="13"/>
      <c r="F10" s="13"/>
      <c r="G10" s="13"/>
      <c r="H10" s="13"/>
      <c r="I10" s="13"/>
      <c r="J10" s="13"/>
    </row>
    <row r="11" spans="1:10" ht="18">
      <c r="A11" s="198" t="s">
        <v>29</v>
      </c>
      <c r="B11" s="198"/>
      <c r="C11" s="199" t="s">
        <v>30</v>
      </c>
      <c r="D11" s="199"/>
      <c r="E11" s="199"/>
      <c r="F11" s="13"/>
      <c r="G11" s="13"/>
      <c r="H11" s="13"/>
      <c r="I11" s="13"/>
      <c r="J11" s="13"/>
    </row>
    <row r="12" spans="1:10" ht="12.75">
      <c r="A12" s="13"/>
      <c r="B12" s="31"/>
      <c r="C12" s="13"/>
      <c r="D12" s="13"/>
      <c r="E12" s="13"/>
      <c r="F12" s="13"/>
      <c r="G12" s="13"/>
      <c r="H12" s="13"/>
      <c r="I12" s="13"/>
      <c r="J12" s="13"/>
    </row>
    <row r="13" spans="1:10" ht="18">
      <c r="A13" s="198" t="s">
        <v>31</v>
      </c>
      <c r="B13" s="198"/>
      <c r="C13" s="199" t="s">
        <v>32</v>
      </c>
      <c r="D13" s="199"/>
      <c r="E13" s="199"/>
      <c r="F13" s="13"/>
      <c r="G13" s="13"/>
      <c r="H13" s="13"/>
      <c r="I13" s="13"/>
      <c r="J13" s="13"/>
    </row>
    <row r="14" spans="1:10" ht="12.75">
      <c r="A14" s="13"/>
      <c r="B14" s="31"/>
      <c r="C14" s="13"/>
      <c r="D14" s="13"/>
      <c r="E14" s="13"/>
      <c r="F14" s="13"/>
      <c r="G14" s="13"/>
      <c r="H14" s="13"/>
      <c r="I14" s="13"/>
      <c r="J14" s="13"/>
    </row>
    <row r="15" spans="1:10" ht="23.25">
      <c r="A15" s="198" t="s">
        <v>33</v>
      </c>
      <c r="B15" s="198"/>
      <c r="C15" s="200" t="s">
        <v>34</v>
      </c>
      <c r="D15" s="200"/>
      <c r="E15" s="200"/>
      <c r="F15" s="200"/>
      <c r="G15" s="200"/>
      <c r="H15" s="13"/>
      <c r="I15" s="13"/>
      <c r="J15" s="13"/>
    </row>
    <row r="16" spans="1:10" ht="12.75">
      <c r="A16" s="13"/>
      <c r="B16" s="31"/>
      <c r="C16" s="13"/>
      <c r="D16" s="13"/>
      <c r="E16" s="13"/>
      <c r="F16" s="13"/>
      <c r="G16" s="13"/>
      <c r="H16" s="13"/>
      <c r="I16" s="13"/>
      <c r="J16" s="13"/>
    </row>
    <row r="17" spans="1:10" ht="18">
      <c r="A17" s="198" t="s">
        <v>35</v>
      </c>
      <c r="B17" s="198"/>
      <c r="C17" s="201" t="s">
        <v>26</v>
      </c>
      <c r="D17" s="201"/>
      <c r="E17" s="201"/>
      <c r="F17" s="201"/>
      <c r="G17" s="201"/>
      <c r="H17" s="13"/>
      <c r="I17" s="13"/>
      <c r="J17" s="13"/>
    </row>
    <row r="18" spans="1:10" ht="12.75">
      <c r="A18" s="13"/>
      <c r="B18" s="31"/>
      <c r="C18" s="13"/>
      <c r="D18" s="13"/>
      <c r="E18" s="13"/>
      <c r="F18" s="13"/>
      <c r="G18" s="13"/>
      <c r="H18" s="13"/>
      <c r="I18" s="13"/>
      <c r="J18" s="13"/>
    </row>
    <row r="19" spans="1:10" ht="12.75">
      <c r="A19" s="13"/>
      <c r="B19" s="31"/>
      <c r="C19" s="13"/>
      <c r="D19" s="13"/>
      <c r="E19" s="13"/>
      <c r="F19" s="13"/>
      <c r="G19" s="13"/>
      <c r="H19" s="13"/>
      <c r="I19" s="13"/>
      <c r="J19" s="13"/>
    </row>
    <row r="20" spans="1:10" ht="18">
      <c r="A20" s="13"/>
      <c r="B20" s="13"/>
      <c r="C20" s="32" t="s">
        <v>36</v>
      </c>
      <c r="D20" s="33">
        <v>40</v>
      </c>
      <c r="E20" s="13"/>
      <c r="F20" s="13"/>
      <c r="G20" s="13"/>
      <c r="H20" s="13"/>
      <c r="I20" s="13"/>
      <c r="J20" s="13"/>
    </row>
    <row r="21" spans="1:10" ht="12.75">
      <c r="A21" s="13"/>
      <c r="B21" s="31"/>
      <c r="C21" s="13"/>
      <c r="D21" s="13"/>
      <c r="E21" s="13"/>
      <c r="F21" s="13"/>
      <c r="G21" s="13"/>
      <c r="H21" s="13"/>
      <c r="I21" s="13"/>
      <c r="J21" s="13"/>
    </row>
    <row r="22" spans="1:10" ht="12.75">
      <c r="A22" s="13"/>
      <c r="B22" s="31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13"/>
      <c r="B23" s="31"/>
      <c r="C23" s="13"/>
      <c r="D23" s="13"/>
      <c r="E23" s="13"/>
      <c r="F23" s="13"/>
      <c r="G23" s="13"/>
      <c r="H23" s="13"/>
      <c r="I23" s="13"/>
      <c r="J23" s="13"/>
    </row>
    <row r="24" spans="1:10" ht="12.7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8">
      <c r="A25" s="202" t="s">
        <v>37</v>
      </c>
      <c r="B25" s="202"/>
      <c r="C25" s="202"/>
      <c r="D25" s="202"/>
      <c r="E25" s="202"/>
      <c r="F25" s="13"/>
      <c r="G25" s="13"/>
      <c r="H25" s="13"/>
      <c r="I25" s="13"/>
      <c r="J25" s="13"/>
    </row>
    <row r="26" spans="1:10" ht="18">
      <c r="A26" s="202" t="s">
        <v>164</v>
      </c>
      <c r="B26" s="202"/>
      <c r="C26" s="202"/>
      <c r="D26" s="202"/>
      <c r="E26" s="202"/>
      <c r="F26" s="203"/>
      <c r="G26" s="203"/>
      <c r="H26" s="203"/>
      <c r="I26" s="203"/>
      <c r="J26" s="13"/>
    </row>
    <row r="27" spans="1:10" ht="18">
      <c r="A27" s="13"/>
      <c r="B27" s="13"/>
      <c r="C27" s="13"/>
      <c r="D27" s="13"/>
      <c r="E27" s="13"/>
      <c r="F27" s="204" t="s">
        <v>38</v>
      </c>
      <c r="G27" s="204"/>
      <c r="H27" s="204"/>
      <c r="I27" s="204"/>
      <c r="J27" s="13"/>
    </row>
    <row r="28" spans="1:10" ht="12.75">
      <c r="A28" s="13"/>
      <c r="B28" s="13"/>
      <c r="C28" s="13"/>
      <c r="D28" s="13"/>
      <c r="E28" s="13"/>
      <c r="F28" s="21"/>
      <c r="G28" s="21"/>
      <c r="H28" s="21"/>
      <c r="I28" s="21"/>
      <c r="J28" s="13"/>
    </row>
    <row r="29" spans="1:10" ht="12.7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25.5">
      <c r="A30" s="13"/>
      <c r="B30" s="13"/>
      <c r="C30" s="13"/>
      <c r="D30" s="13"/>
      <c r="E30" s="13"/>
      <c r="F30" s="193" t="s">
        <v>27</v>
      </c>
      <c r="G30" s="194"/>
      <c r="H30" s="194"/>
      <c r="I30" s="13"/>
      <c r="J30" s="13"/>
    </row>
    <row r="31" spans="1:10" ht="12.7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2.7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2.7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2.7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26.25">
      <c r="A35" s="195" t="str">
        <f>$A$7</f>
        <v>Pyramidi RG2</v>
      </c>
      <c r="B35" s="195"/>
      <c r="C35" s="195"/>
      <c r="D35" s="195"/>
      <c r="E35" s="195"/>
      <c r="F35" s="195"/>
      <c r="G35" s="21"/>
      <c r="H35" s="21"/>
      <c r="I35" s="13"/>
      <c r="J35" s="13"/>
    </row>
    <row r="36" spans="1:9" ht="12.75">
      <c r="A36" s="196" t="s">
        <v>28</v>
      </c>
      <c r="B36" s="196"/>
      <c r="C36" s="197" t="str">
        <f>$C$8</f>
        <v>Pyriksen pelaajat ry.</v>
      </c>
      <c r="D36" s="197"/>
      <c r="E36" s="197"/>
      <c r="F36" s="13"/>
      <c r="G36" s="13"/>
      <c r="H36" s="13"/>
      <c r="I36" s="13"/>
    </row>
    <row r="37" spans="1:9" ht="12.75">
      <c r="A37" s="13"/>
      <c r="B37" s="31"/>
      <c r="C37" s="13"/>
      <c r="D37" s="13"/>
      <c r="E37" s="13"/>
      <c r="F37" s="13"/>
      <c r="G37" s="13"/>
      <c r="H37" s="13"/>
      <c r="I37" s="13"/>
    </row>
    <row r="38" spans="1:9" ht="12.75">
      <c r="A38" s="13"/>
      <c r="B38" s="31"/>
      <c r="C38" s="13"/>
      <c r="D38" s="13"/>
      <c r="E38" s="13"/>
      <c r="F38" s="13"/>
      <c r="G38" s="13"/>
      <c r="H38" s="13"/>
      <c r="I38" s="13"/>
    </row>
    <row r="39" spans="1:9" ht="18">
      <c r="A39" s="198" t="s">
        <v>29</v>
      </c>
      <c r="B39" s="198"/>
      <c r="C39" s="199" t="str">
        <f>$C$11</f>
        <v>Kaisaniemi</v>
      </c>
      <c r="D39" s="199"/>
      <c r="E39" s="199"/>
      <c r="F39" s="13"/>
      <c r="G39" s="13"/>
      <c r="H39" s="13"/>
      <c r="I39" s="13"/>
    </row>
    <row r="40" spans="1:9" ht="12.75">
      <c r="A40" s="13"/>
      <c r="B40" s="31"/>
      <c r="C40" s="13"/>
      <c r="D40" s="13"/>
      <c r="E40" s="13"/>
      <c r="F40" s="13"/>
      <c r="G40" s="13"/>
      <c r="H40" s="13"/>
      <c r="I40" s="13"/>
    </row>
    <row r="41" spans="1:9" ht="18">
      <c r="A41" s="198" t="s">
        <v>31</v>
      </c>
      <c r="B41" s="198"/>
      <c r="C41" s="199" t="str">
        <f>$C$13</f>
        <v>5.-6.9.2008</v>
      </c>
      <c r="D41" s="199"/>
      <c r="E41" s="199"/>
      <c r="F41" s="13"/>
      <c r="G41" s="13"/>
      <c r="H41" s="13"/>
      <c r="I41" s="13"/>
    </row>
    <row r="42" spans="1:9" ht="12.75">
      <c r="A42" s="13"/>
      <c r="B42" s="31"/>
      <c r="C42" s="13"/>
      <c r="D42" s="13"/>
      <c r="E42" s="13"/>
      <c r="F42" s="13"/>
      <c r="G42" s="13"/>
      <c r="H42" s="13"/>
      <c r="I42" s="13"/>
    </row>
    <row r="43" spans="1:9" ht="23.25">
      <c r="A43" s="198" t="s">
        <v>33</v>
      </c>
      <c r="B43" s="198"/>
      <c r="C43" s="200"/>
      <c r="D43" s="200"/>
      <c r="E43" s="200"/>
      <c r="F43" s="200"/>
      <c r="G43" s="200"/>
      <c r="H43" s="13"/>
      <c r="I43" s="13"/>
    </row>
    <row r="44" spans="1:9" ht="12.75">
      <c r="A44" s="13"/>
      <c r="B44" s="31"/>
      <c r="C44" s="13"/>
      <c r="D44" s="13"/>
      <c r="E44" s="13"/>
      <c r="F44" s="13"/>
      <c r="G44" s="13"/>
      <c r="H44" s="13"/>
      <c r="I44" s="13"/>
    </row>
    <row r="45" spans="1:9" ht="18">
      <c r="A45" s="198" t="s">
        <v>35</v>
      </c>
      <c r="B45" s="198"/>
      <c r="C45" s="201"/>
      <c r="D45" s="201"/>
      <c r="E45" s="201"/>
      <c r="F45" s="201"/>
      <c r="G45" s="201"/>
      <c r="H45" s="13"/>
      <c r="I45" s="13"/>
    </row>
    <row r="46" spans="1:9" ht="12.75">
      <c r="A46" s="13"/>
      <c r="B46" s="31"/>
      <c r="C46" s="13"/>
      <c r="D46" s="13"/>
      <c r="E46" s="13"/>
      <c r="F46" s="13"/>
      <c r="G46" s="13"/>
      <c r="H46" s="13"/>
      <c r="I46" s="13"/>
    </row>
    <row r="47" spans="1:9" ht="12.75">
      <c r="A47" s="13"/>
      <c r="B47" s="31"/>
      <c r="C47" s="13"/>
      <c r="D47" s="13"/>
      <c r="E47" s="13"/>
      <c r="F47" s="13"/>
      <c r="G47" s="13"/>
      <c r="H47" s="13"/>
      <c r="I47" s="13"/>
    </row>
    <row r="48" spans="1:9" ht="18">
      <c r="A48" s="13"/>
      <c r="B48" s="13"/>
      <c r="C48" s="32" t="s">
        <v>36</v>
      </c>
      <c r="D48" s="33">
        <f>$D$20</f>
        <v>40</v>
      </c>
      <c r="E48" s="13"/>
      <c r="F48" s="13"/>
      <c r="G48" s="13"/>
      <c r="H48" s="13"/>
      <c r="I48" s="13"/>
    </row>
    <row r="49" spans="1:9" ht="12.75">
      <c r="A49" s="13"/>
      <c r="B49" s="31"/>
      <c r="C49" s="13"/>
      <c r="D49" s="13"/>
      <c r="E49" s="13"/>
      <c r="F49" s="13"/>
      <c r="G49" s="13"/>
      <c r="H49" s="13"/>
      <c r="I49" s="13"/>
    </row>
    <row r="50" spans="1:9" ht="12.75">
      <c r="A50" s="13"/>
      <c r="B50" s="31"/>
      <c r="C50" s="13"/>
      <c r="D50" s="13"/>
      <c r="E50" s="13"/>
      <c r="F50" s="13"/>
      <c r="G50" s="13"/>
      <c r="H50" s="13"/>
      <c r="I50" s="13"/>
    </row>
    <row r="51" spans="1:9" ht="12.75">
      <c r="A51" s="13"/>
      <c r="B51" s="31"/>
      <c r="C51" s="13"/>
      <c r="D51" s="13"/>
      <c r="E51" s="13"/>
      <c r="F51" s="13"/>
      <c r="G51" s="13"/>
      <c r="H51" s="13"/>
      <c r="I51" s="13"/>
    </row>
    <row r="52" spans="1:9" ht="12.75">
      <c r="A52" s="13"/>
      <c r="B52" s="13"/>
      <c r="C52" s="13"/>
      <c r="D52" s="13"/>
      <c r="E52" s="13"/>
      <c r="F52" s="13"/>
      <c r="G52" s="13"/>
      <c r="H52" s="13"/>
      <c r="I52" s="13"/>
    </row>
    <row r="53" spans="1:9" ht="18">
      <c r="A53" s="202" t="s">
        <v>37</v>
      </c>
      <c r="B53" s="202"/>
      <c r="C53" s="202"/>
      <c r="D53" s="202"/>
      <c r="E53" s="202"/>
      <c r="F53" s="13"/>
      <c r="G53" s="13"/>
      <c r="H53" s="13"/>
      <c r="I53" s="13"/>
    </row>
    <row r="54" spans="1:9" ht="18">
      <c r="A54" s="202" t="str">
        <f>$A$26</f>
        <v>Kokkolassa 4.11.2012</v>
      </c>
      <c r="B54" s="202"/>
      <c r="C54" s="202"/>
      <c r="D54" s="202"/>
      <c r="E54" s="202"/>
      <c r="F54" s="203"/>
      <c r="G54" s="203"/>
      <c r="H54" s="203"/>
      <c r="I54" s="203"/>
    </row>
    <row r="55" spans="1:9" ht="18">
      <c r="A55" s="13"/>
      <c r="B55" s="13"/>
      <c r="C55" s="13"/>
      <c r="D55" s="13"/>
      <c r="E55" s="13"/>
      <c r="F55" s="204" t="str">
        <f>$F$27</f>
        <v>Aimo Aivastus</v>
      </c>
      <c r="G55" s="204"/>
      <c r="H55" s="204"/>
      <c r="I55" s="204"/>
    </row>
    <row r="56" spans="1:9" ht="12.75">
      <c r="A56" s="13"/>
      <c r="B56" s="13"/>
      <c r="C56" s="13"/>
      <c r="D56" s="13"/>
      <c r="E56" s="13"/>
      <c r="F56" s="21"/>
      <c r="G56" s="21"/>
      <c r="H56" s="21"/>
      <c r="I56" s="21"/>
    </row>
    <row r="57" spans="1:9" ht="12.75">
      <c r="A57" s="13"/>
      <c r="B57" s="13"/>
      <c r="C57" s="13"/>
      <c r="D57" s="13"/>
      <c r="E57" s="13"/>
      <c r="F57" s="13"/>
      <c r="G57" s="13"/>
      <c r="H57" s="13"/>
      <c r="I57" s="13"/>
    </row>
    <row r="58" spans="1:9" ht="25.5">
      <c r="A58" s="13"/>
      <c r="B58" s="13"/>
      <c r="C58" s="13"/>
      <c r="D58" s="13"/>
      <c r="E58" s="13"/>
      <c r="F58" s="193" t="s">
        <v>27</v>
      </c>
      <c r="G58" s="194"/>
      <c r="H58" s="194"/>
      <c r="I58" s="13"/>
    </row>
    <row r="59" spans="1:9" ht="12.75">
      <c r="A59" s="13"/>
      <c r="B59" s="13"/>
      <c r="C59" s="13"/>
      <c r="D59" s="13"/>
      <c r="E59" s="13"/>
      <c r="F59" s="13"/>
      <c r="G59" s="13"/>
      <c r="H59" s="13"/>
      <c r="I59" s="13"/>
    </row>
    <row r="60" spans="1:9" ht="12.75">
      <c r="A60" s="13"/>
      <c r="B60" s="13"/>
      <c r="C60" s="13"/>
      <c r="D60" s="13"/>
      <c r="E60" s="13"/>
      <c r="F60" s="13"/>
      <c r="G60" s="13"/>
      <c r="H60" s="13"/>
      <c r="I60" s="13"/>
    </row>
    <row r="61" spans="1:9" ht="12.75">
      <c r="A61" s="13"/>
      <c r="B61" s="13"/>
      <c r="C61" s="13"/>
      <c r="D61" s="13"/>
      <c r="E61" s="13"/>
      <c r="F61" s="13"/>
      <c r="G61" s="13"/>
      <c r="H61" s="13"/>
      <c r="I61" s="13"/>
    </row>
    <row r="62" spans="1:9" ht="12.75">
      <c r="A62" s="13"/>
      <c r="B62" s="13"/>
      <c r="C62" s="13"/>
      <c r="D62" s="13"/>
      <c r="E62" s="13"/>
      <c r="F62" s="13"/>
      <c r="G62" s="13"/>
      <c r="H62" s="13"/>
      <c r="I62" s="13"/>
    </row>
    <row r="63" spans="1:9" ht="26.25">
      <c r="A63" s="195" t="str">
        <f>$A$7</f>
        <v>Pyramidi RG2</v>
      </c>
      <c r="B63" s="195"/>
      <c r="C63" s="195"/>
      <c r="D63" s="195"/>
      <c r="E63" s="195"/>
      <c r="F63" s="195"/>
      <c r="G63" s="21"/>
      <c r="H63" s="21"/>
      <c r="I63" s="13"/>
    </row>
    <row r="64" spans="1:9" ht="12.75">
      <c r="A64" s="196" t="s">
        <v>28</v>
      </c>
      <c r="B64" s="196"/>
      <c r="C64" s="197" t="str">
        <f>$C$8</f>
        <v>Pyriksen pelaajat ry.</v>
      </c>
      <c r="D64" s="197"/>
      <c r="E64" s="197"/>
      <c r="F64" s="13"/>
      <c r="G64" s="13"/>
      <c r="H64" s="13"/>
      <c r="I64" s="13"/>
    </row>
    <row r="65" spans="1:9" ht="12.75">
      <c r="A65" s="13"/>
      <c r="B65" s="31"/>
      <c r="C65" s="13"/>
      <c r="D65" s="13"/>
      <c r="E65" s="13"/>
      <c r="F65" s="13"/>
      <c r="G65" s="13"/>
      <c r="H65" s="13"/>
      <c r="I65" s="13"/>
    </row>
    <row r="66" spans="1:9" ht="12.75">
      <c r="A66" s="13"/>
      <c r="B66" s="31"/>
      <c r="C66" s="13"/>
      <c r="D66" s="13"/>
      <c r="E66" s="13"/>
      <c r="F66" s="13"/>
      <c r="G66" s="13"/>
      <c r="H66" s="13"/>
      <c r="I66" s="13"/>
    </row>
    <row r="67" spans="1:9" ht="18">
      <c r="A67" s="198" t="s">
        <v>29</v>
      </c>
      <c r="B67" s="198"/>
      <c r="C67" s="199" t="str">
        <f>$C$11</f>
        <v>Kaisaniemi</v>
      </c>
      <c r="D67" s="199"/>
      <c r="E67" s="199"/>
      <c r="F67" s="13"/>
      <c r="G67" s="13"/>
      <c r="H67" s="13"/>
      <c r="I67" s="13"/>
    </row>
    <row r="68" spans="1:9" ht="12.75">
      <c r="A68" s="13"/>
      <c r="B68" s="31"/>
      <c r="C68" s="13"/>
      <c r="D68" s="13"/>
      <c r="E68" s="13"/>
      <c r="F68" s="13"/>
      <c r="G68" s="13"/>
      <c r="H68" s="13"/>
      <c r="I68" s="13"/>
    </row>
    <row r="69" spans="1:9" ht="18">
      <c r="A69" s="198" t="s">
        <v>31</v>
      </c>
      <c r="B69" s="198"/>
      <c r="C69" s="199" t="str">
        <f>$C$13</f>
        <v>5.-6.9.2008</v>
      </c>
      <c r="D69" s="199"/>
      <c r="E69" s="199"/>
      <c r="F69" s="13"/>
      <c r="G69" s="13"/>
      <c r="H69" s="13"/>
      <c r="I69" s="13"/>
    </row>
    <row r="70" spans="1:9" ht="12.75">
      <c r="A70" s="13"/>
      <c r="B70" s="31"/>
      <c r="C70" s="13"/>
      <c r="D70" s="13"/>
      <c r="E70" s="13"/>
      <c r="F70" s="13"/>
      <c r="G70" s="13"/>
      <c r="H70" s="13"/>
      <c r="I70" s="13"/>
    </row>
    <row r="71" spans="1:9" ht="23.25">
      <c r="A71" s="198" t="s">
        <v>33</v>
      </c>
      <c r="B71" s="198"/>
      <c r="C71" s="200"/>
      <c r="D71" s="200"/>
      <c r="E71" s="200"/>
      <c r="F71" s="200"/>
      <c r="G71" s="200"/>
      <c r="H71" s="13"/>
      <c r="I71" s="13"/>
    </row>
    <row r="72" spans="1:9" ht="12.75">
      <c r="A72" s="13"/>
      <c r="B72" s="31"/>
      <c r="C72" s="13"/>
      <c r="D72" s="13"/>
      <c r="E72" s="13"/>
      <c r="F72" s="13"/>
      <c r="G72" s="13"/>
      <c r="H72" s="13"/>
      <c r="I72" s="13"/>
    </row>
    <row r="73" spans="1:9" ht="18">
      <c r="A73" s="198" t="s">
        <v>35</v>
      </c>
      <c r="B73" s="198"/>
      <c r="C73" s="201"/>
      <c r="D73" s="201"/>
      <c r="E73" s="201"/>
      <c r="F73" s="201"/>
      <c r="G73" s="201"/>
      <c r="H73" s="13"/>
      <c r="I73" s="13"/>
    </row>
    <row r="74" spans="1:9" ht="12.75">
      <c r="A74" s="13"/>
      <c r="B74" s="31"/>
      <c r="C74" s="13"/>
      <c r="D74" s="13"/>
      <c r="E74" s="13"/>
      <c r="F74" s="13"/>
      <c r="G74" s="13"/>
      <c r="H74" s="13"/>
      <c r="I74" s="13"/>
    </row>
    <row r="75" spans="1:9" ht="12.75">
      <c r="A75" s="13"/>
      <c r="B75" s="31"/>
      <c r="C75" s="13"/>
      <c r="D75" s="13"/>
      <c r="E75" s="13"/>
      <c r="F75" s="13"/>
      <c r="G75" s="13"/>
      <c r="H75" s="13"/>
      <c r="I75" s="13"/>
    </row>
    <row r="76" spans="1:9" ht="18">
      <c r="A76" s="13"/>
      <c r="B76" s="13"/>
      <c r="C76" s="32" t="s">
        <v>36</v>
      </c>
      <c r="D76" s="33">
        <f>$D$20</f>
        <v>40</v>
      </c>
      <c r="E76" s="13"/>
      <c r="F76" s="13"/>
      <c r="G76" s="13"/>
      <c r="H76" s="13"/>
      <c r="I76" s="13"/>
    </row>
    <row r="77" spans="1:9" ht="12.75">
      <c r="A77" s="13"/>
      <c r="B77" s="31"/>
      <c r="C77" s="13"/>
      <c r="D77" s="13"/>
      <c r="E77" s="13"/>
      <c r="F77" s="13"/>
      <c r="G77" s="13"/>
      <c r="H77" s="13"/>
      <c r="I77" s="13"/>
    </row>
    <row r="78" spans="1:9" ht="12.75">
      <c r="A78" s="13"/>
      <c r="B78" s="31"/>
      <c r="C78" s="13"/>
      <c r="D78" s="13"/>
      <c r="E78" s="13"/>
      <c r="F78" s="13"/>
      <c r="G78" s="13"/>
      <c r="H78" s="13"/>
      <c r="I78" s="13"/>
    </row>
    <row r="79" spans="1:9" ht="12.75">
      <c r="A79" s="13"/>
      <c r="B79" s="31"/>
      <c r="C79" s="13"/>
      <c r="D79" s="13"/>
      <c r="E79" s="13"/>
      <c r="F79" s="13"/>
      <c r="G79" s="13"/>
      <c r="H79" s="13"/>
      <c r="I79" s="13"/>
    </row>
    <row r="80" spans="1:9" ht="12.75">
      <c r="A80" s="13"/>
      <c r="B80" s="13"/>
      <c r="C80" s="13"/>
      <c r="D80" s="13"/>
      <c r="E80" s="13"/>
      <c r="F80" s="13"/>
      <c r="G80" s="13"/>
      <c r="H80" s="13"/>
      <c r="I80" s="13"/>
    </row>
    <row r="81" spans="1:9" ht="18">
      <c r="A81" s="202" t="s">
        <v>37</v>
      </c>
      <c r="B81" s="202"/>
      <c r="C81" s="202"/>
      <c r="D81" s="202"/>
      <c r="E81" s="202"/>
      <c r="F81" s="13"/>
      <c r="G81" s="13"/>
      <c r="H81" s="13"/>
      <c r="I81" s="13"/>
    </row>
    <row r="82" spans="1:9" ht="18">
      <c r="A82" s="202" t="str">
        <f>$A$26</f>
        <v>Kokkolassa 4.11.2012</v>
      </c>
      <c r="B82" s="202"/>
      <c r="C82" s="202"/>
      <c r="D82" s="202"/>
      <c r="E82" s="202"/>
      <c r="F82" s="203"/>
      <c r="G82" s="203"/>
      <c r="H82" s="203"/>
      <c r="I82" s="203"/>
    </row>
    <row r="83" spans="1:9" ht="18">
      <c r="A83" s="13"/>
      <c r="B83" s="13"/>
      <c r="C83" s="13"/>
      <c r="D83" s="13"/>
      <c r="E83" s="13"/>
      <c r="F83" s="204" t="str">
        <f>$F$27</f>
        <v>Aimo Aivastus</v>
      </c>
      <c r="G83" s="204"/>
      <c r="H83" s="204"/>
      <c r="I83" s="204"/>
    </row>
    <row r="84" spans="1:9" ht="12.75">
      <c r="A84" s="13"/>
      <c r="B84" s="13"/>
      <c r="C84" s="13"/>
      <c r="D84" s="13"/>
      <c r="E84" s="13"/>
      <c r="F84" s="21"/>
      <c r="G84" s="21"/>
      <c r="H84" s="21"/>
      <c r="I84" s="21"/>
    </row>
    <row r="85" spans="1:9" ht="12.75">
      <c r="A85" s="13"/>
      <c r="B85" s="13"/>
      <c r="C85" s="13"/>
      <c r="D85" s="13"/>
      <c r="E85" s="13"/>
      <c r="F85" s="13"/>
      <c r="G85" s="13"/>
      <c r="H85" s="13"/>
      <c r="I85" s="13"/>
    </row>
    <row r="86" spans="1:9" ht="25.5">
      <c r="A86" s="13"/>
      <c r="B86" s="13"/>
      <c r="C86" s="13"/>
      <c r="D86" s="13"/>
      <c r="E86" s="13"/>
      <c r="F86" s="193" t="s">
        <v>27</v>
      </c>
      <c r="G86" s="194"/>
      <c r="H86" s="194"/>
      <c r="I86" s="13"/>
    </row>
    <row r="87" spans="1:9" ht="12.75">
      <c r="A87" s="13"/>
      <c r="B87" s="13"/>
      <c r="C87" s="13"/>
      <c r="D87" s="13"/>
      <c r="E87" s="13"/>
      <c r="F87" s="13"/>
      <c r="G87" s="13"/>
      <c r="H87" s="13"/>
      <c r="I87" s="13"/>
    </row>
    <row r="88" spans="1:9" ht="12.75">
      <c r="A88" s="13"/>
      <c r="B88" s="13"/>
      <c r="C88" s="13"/>
      <c r="D88" s="13"/>
      <c r="E88" s="13"/>
      <c r="F88" s="13"/>
      <c r="G88" s="13"/>
      <c r="H88" s="13"/>
      <c r="I88" s="13"/>
    </row>
    <row r="89" spans="1:9" ht="12.75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12.75">
      <c r="A90" s="13"/>
      <c r="B90" s="13"/>
      <c r="C90" s="13"/>
      <c r="D90" s="13"/>
      <c r="E90" s="13"/>
      <c r="F90" s="13"/>
      <c r="G90" s="13"/>
      <c r="H90" s="13"/>
      <c r="I90" s="13"/>
    </row>
    <row r="91" spans="1:9" ht="26.25">
      <c r="A91" s="195" t="str">
        <f>$A$7</f>
        <v>Pyramidi RG2</v>
      </c>
      <c r="B91" s="195"/>
      <c r="C91" s="195"/>
      <c r="D91" s="195"/>
      <c r="E91" s="195"/>
      <c r="F91" s="195"/>
      <c r="G91" s="21"/>
      <c r="H91" s="21"/>
      <c r="I91" s="13"/>
    </row>
    <row r="92" spans="1:9" ht="12.75">
      <c r="A92" s="196" t="s">
        <v>28</v>
      </c>
      <c r="B92" s="196"/>
      <c r="C92" s="197" t="str">
        <f>$C$8</f>
        <v>Pyriksen pelaajat ry.</v>
      </c>
      <c r="D92" s="197"/>
      <c r="E92" s="197"/>
      <c r="F92" s="13"/>
      <c r="G92" s="13"/>
      <c r="H92" s="13"/>
      <c r="I92" s="13"/>
    </row>
    <row r="93" spans="1:9" ht="12.75">
      <c r="A93" s="13"/>
      <c r="B93" s="31"/>
      <c r="C93" s="13"/>
      <c r="D93" s="13"/>
      <c r="E93" s="13"/>
      <c r="F93" s="13"/>
      <c r="G93" s="13"/>
      <c r="H93" s="13"/>
      <c r="I93" s="13"/>
    </row>
    <row r="94" spans="1:9" ht="12.75">
      <c r="A94" s="13"/>
      <c r="B94" s="31"/>
      <c r="C94" s="13"/>
      <c r="D94" s="13"/>
      <c r="E94" s="13"/>
      <c r="F94" s="13"/>
      <c r="G94" s="13"/>
      <c r="H94" s="13"/>
      <c r="I94" s="13"/>
    </row>
    <row r="95" spans="1:9" ht="18">
      <c r="A95" s="198" t="s">
        <v>29</v>
      </c>
      <c r="B95" s="198"/>
      <c r="C95" s="199" t="str">
        <f>$C$11</f>
        <v>Kaisaniemi</v>
      </c>
      <c r="D95" s="199"/>
      <c r="E95" s="199"/>
      <c r="F95" s="13"/>
      <c r="G95" s="13"/>
      <c r="H95" s="13"/>
      <c r="I95" s="13"/>
    </row>
    <row r="96" spans="1:9" ht="12.75">
      <c r="A96" s="13"/>
      <c r="B96" s="31"/>
      <c r="C96" s="13"/>
      <c r="D96" s="13"/>
      <c r="E96" s="13"/>
      <c r="F96" s="13"/>
      <c r="G96" s="13"/>
      <c r="H96" s="13"/>
      <c r="I96" s="13"/>
    </row>
    <row r="97" spans="1:9" ht="18">
      <c r="A97" s="198" t="s">
        <v>31</v>
      </c>
      <c r="B97" s="198"/>
      <c r="C97" s="199" t="str">
        <f>$C$13</f>
        <v>5.-6.9.2008</v>
      </c>
      <c r="D97" s="199"/>
      <c r="E97" s="199"/>
      <c r="F97" s="13"/>
      <c r="G97" s="13"/>
      <c r="H97" s="13"/>
      <c r="I97" s="13"/>
    </row>
    <row r="98" spans="1:9" ht="12.75">
      <c r="A98" s="13"/>
      <c r="B98" s="31"/>
      <c r="C98" s="13"/>
      <c r="D98" s="13"/>
      <c r="E98" s="13"/>
      <c r="F98" s="13"/>
      <c r="G98" s="13"/>
      <c r="H98" s="13"/>
      <c r="I98" s="13"/>
    </row>
    <row r="99" spans="1:9" ht="23.25">
      <c r="A99" s="198" t="s">
        <v>33</v>
      </c>
      <c r="B99" s="198"/>
      <c r="C99" s="200"/>
      <c r="D99" s="200"/>
      <c r="E99" s="200"/>
      <c r="F99" s="200"/>
      <c r="G99" s="200"/>
      <c r="H99" s="13"/>
      <c r="I99" s="13"/>
    </row>
    <row r="100" spans="1:9" ht="12.75">
      <c r="A100" s="13"/>
      <c r="B100" s="31"/>
      <c r="C100" s="13"/>
      <c r="D100" s="13"/>
      <c r="E100" s="13"/>
      <c r="F100" s="13"/>
      <c r="G100" s="13"/>
      <c r="H100" s="13"/>
      <c r="I100" s="13"/>
    </row>
    <row r="101" spans="1:9" ht="18">
      <c r="A101" s="198" t="s">
        <v>35</v>
      </c>
      <c r="B101" s="198"/>
      <c r="C101" s="201"/>
      <c r="D101" s="201"/>
      <c r="E101" s="201"/>
      <c r="F101" s="201"/>
      <c r="G101" s="201"/>
      <c r="H101" s="13"/>
      <c r="I101" s="13"/>
    </row>
    <row r="102" spans="1:9" ht="12.75">
      <c r="A102" s="13"/>
      <c r="B102" s="31"/>
      <c r="C102" s="13"/>
      <c r="D102" s="13"/>
      <c r="E102" s="13"/>
      <c r="F102" s="13"/>
      <c r="G102" s="13"/>
      <c r="H102" s="13"/>
      <c r="I102" s="13"/>
    </row>
    <row r="103" spans="1:9" ht="12.75">
      <c r="A103" s="13"/>
      <c r="B103" s="31"/>
      <c r="C103" s="13"/>
      <c r="D103" s="13"/>
      <c r="E103" s="13"/>
      <c r="F103" s="13"/>
      <c r="G103" s="13"/>
      <c r="H103" s="13"/>
      <c r="I103" s="13"/>
    </row>
    <row r="104" spans="1:9" ht="18">
      <c r="A104" s="13"/>
      <c r="B104" s="13"/>
      <c r="C104" s="32" t="s">
        <v>36</v>
      </c>
      <c r="D104" s="33">
        <f>$D$20</f>
        <v>40</v>
      </c>
      <c r="E104" s="13"/>
      <c r="F104" s="13"/>
      <c r="G104" s="13"/>
      <c r="H104" s="13"/>
      <c r="I104" s="13"/>
    </row>
    <row r="105" spans="1:9" ht="12.75">
      <c r="A105" s="13"/>
      <c r="B105" s="31"/>
      <c r="C105" s="13"/>
      <c r="D105" s="13"/>
      <c r="E105" s="13"/>
      <c r="F105" s="13"/>
      <c r="G105" s="13"/>
      <c r="H105" s="13"/>
      <c r="I105" s="13"/>
    </row>
    <row r="106" spans="1:9" ht="12.75">
      <c r="A106" s="13"/>
      <c r="B106" s="31"/>
      <c r="C106" s="13"/>
      <c r="D106" s="13"/>
      <c r="E106" s="13"/>
      <c r="F106" s="13"/>
      <c r="G106" s="13"/>
      <c r="H106" s="13"/>
      <c r="I106" s="13"/>
    </row>
    <row r="107" spans="1:9" ht="12.75">
      <c r="A107" s="13"/>
      <c r="B107" s="31"/>
      <c r="C107" s="13"/>
      <c r="D107" s="13"/>
      <c r="E107" s="13"/>
      <c r="F107" s="13"/>
      <c r="G107" s="13"/>
      <c r="H107" s="13"/>
      <c r="I107" s="13"/>
    </row>
    <row r="108" spans="1:9" ht="12.75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ht="18">
      <c r="A109" s="202" t="s">
        <v>37</v>
      </c>
      <c r="B109" s="202"/>
      <c r="C109" s="202"/>
      <c r="D109" s="202"/>
      <c r="E109" s="202"/>
      <c r="F109" s="13"/>
      <c r="G109" s="13"/>
      <c r="H109" s="13"/>
      <c r="I109" s="13"/>
    </row>
    <row r="110" spans="1:9" ht="18">
      <c r="A110" s="202" t="str">
        <f>$A$26</f>
        <v>Kokkolassa 4.11.2012</v>
      </c>
      <c r="B110" s="202"/>
      <c r="C110" s="202"/>
      <c r="D110" s="202"/>
      <c r="E110" s="202"/>
      <c r="F110" s="203"/>
      <c r="G110" s="203"/>
      <c r="H110" s="203"/>
      <c r="I110" s="203"/>
    </row>
    <row r="111" spans="1:9" ht="18">
      <c r="A111" s="13"/>
      <c r="B111" s="13"/>
      <c r="C111" s="13"/>
      <c r="D111" s="13"/>
      <c r="E111" s="13"/>
      <c r="F111" s="204" t="str">
        <f>$F$27</f>
        <v>Aimo Aivastus</v>
      </c>
      <c r="G111" s="204"/>
      <c r="H111" s="204"/>
      <c r="I111" s="204"/>
    </row>
    <row r="112" spans="1:9" ht="12.75">
      <c r="A112" s="13"/>
      <c r="B112" s="13"/>
      <c r="C112" s="13"/>
      <c r="D112" s="13"/>
      <c r="E112" s="13"/>
      <c r="F112" s="21"/>
      <c r="G112" s="21"/>
      <c r="H112" s="21"/>
      <c r="I112" s="21"/>
    </row>
    <row r="113" spans="1:9" ht="12.75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9" ht="25.5">
      <c r="A114" s="13"/>
      <c r="B114" s="13"/>
      <c r="C114" s="13"/>
      <c r="D114" s="13"/>
      <c r="E114" s="13"/>
      <c r="F114" s="193" t="s">
        <v>27</v>
      </c>
      <c r="G114" s="194"/>
      <c r="H114" s="194"/>
      <c r="I114" s="13"/>
    </row>
    <row r="115" spans="1:9" ht="12.75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9" ht="12.75">
      <c r="A116" s="13"/>
      <c r="B116" s="13"/>
      <c r="C116" s="13"/>
      <c r="D116" s="13"/>
      <c r="E116" s="13"/>
      <c r="F116" s="13"/>
      <c r="G116" s="13"/>
      <c r="H116" s="13"/>
      <c r="I116" s="13"/>
    </row>
    <row r="117" spans="1:9" ht="12.75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 ht="12.75">
      <c r="A118" s="13"/>
      <c r="B118" s="13"/>
      <c r="C118" s="13"/>
      <c r="D118" s="13"/>
      <c r="E118" s="13"/>
      <c r="F118" s="13"/>
      <c r="G118" s="13"/>
      <c r="H118" s="13"/>
      <c r="I118" s="13"/>
    </row>
    <row r="119" spans="1:9" ht="26.25">
      <c r="A119" s="195" t="str">
        <f>$A$7</f>
        <v>Pyramidi RG2</v>
      </c>
      <c r="B119" s="195"/>
      <c r="C119" s="195"/>
      <c r="D119" s="195"/>
      <c r="E119" s="195"/>
      <c r="F119" s="195"/>
      <c r="G119" s="21"/>
      <c r="H119" s="21"/>
      <c r="I119" s="13"/>
    </row>
    <row r="120" spans="1:9" ht="12.75">
      <c r="A120" s="196" t="s">
        <v>28</v>
      </c>
      <c r="B120" s="196"/>
      <c r="C120" s="197" t="str">
        <f>$C$8</f>
        <v>Pyriksen pelaajat ry.</v>
      </c>
      <c r="D120" s="197"/>
      <c r="E120" s="197"/>
      <c r="F120" s="13"/>
      <c r="G120" s="13"/>
      <c r="H120" s="13"/>
      <c r="I120" s="13"/>
    </row>
    <row r="121" spans="1:9" ht="12.75">
      <c r="A121" s="13"/>
      <c r="B121" s="31"/>
      <c r="C121" s="13"/>
      <c r="D121" s="13"/>
      <c r="E121" s="13"/>
      <c r="F121" s="13"/>
      <c r="G121" s="13"/>
      <c r="H121" s="13"/>
      <c r="I121" s="13"/>
    </row>
    <row r="122" spans="1:9" ht="12.75">
      <c r="A122" s="13"/>
      <c r="B122" s="31"/>
      <c r="C122" s="13"/>
      <c r="D122" s="13"/>
      <c r="E122" s="13"/>
      <c r="F122" s="13"/>
      <c r="G122" s="13"/>
      <c r="H122" s="13"/>
      <c r="I122" s="13"/>
    </row>
    <row r="123" spans="1:9" ht="18">
      <c r="A123" s="198" t="s">
        <v>29</v>
      </c>
      <c r="B123" s="198"/>
      <c r="C123" s="199" t="str">
        <f>$C$11</f>
        <v>Kaisaniemi</v>
      </c>
      <c r="D123" s="199"/>
      <c r="E123" s="199"/>
      <c r="F123" s="13"/>
      <c r="G123" s="13"/>
      <c r="H123" s="13"/>
      <c r="I123" s="13"/>
    </row>
    <row r="124" spans="1:9" ht="12.75">
      <c r="A124" s="13"/>
      <c r="B124" s="31"/>
      <c r="C124" s="13"/>
      <c r="D124" s="13"/>
      <c r="E124" s="13"/>
      <c r="F124" s="13"/>
      <c r="G124" s="13"/>
      <c r="H124" s="13"/>
      <c r="I124" s="13"/>
    </row>
    <row r="125" spans="1:9" ht="18">
      <c r="A125" s="198" t="s">
        <v>31</v>
      </c>
      <c r="B125" s="198"/>
      <c r="C125" s="199" t="str">
        <f>$C$13</f>
        <v>5.-6.9.2008</v>
      </c>
      <c r="D125" s="199"/>
      <c r="E125" s="199"/>
      <c r="F125" s="13"/>
      <c r="G125" s="13"/>
      <c r="H125" s="13"/>
      <c r="I125" s="13"/>
    </row>
    <row r="126" spans="1:9" ht="12.75">
      <c r="A126" s="13"/>
      <c r="B126" s="31"/>
      <c r="C126" s="13"/>
      <c r="D126" s="13"/>
      <c r="E126" s="13"/>
      <c r="F126" s="13"/>
      <c r="G126" s="13"/>
      <c r="H126" s="13"/>
      <c r="I126" s="13"/>
    </row>
    <row r="127" spans="1:9" ht="23.25">
      <c r="A127" s="198" t="s">
        <v>33</v>
      </c>
      <c r="B127" s="198"/>
      <c r="C127" s="200"/>
      <c r="D127" s="200"/>
      <c r="E127" s="200"/>
      <c r="F127" s="200"/>
      <c r="G127" s="200"/>
      <c r="H127" s="13"/>
      <c r="I127" s="13"/>
    </row>
    <row r="128" spans="1:9" ht="12.75">
      <c r="A128" s="13"/>
      <c r="B128" s="31"/>
      <c r="C128" s="13"/>
      <c r="D128" s="13"/>
      <c r="E128" s="13"/>
      <c r="F128" s="13"/>
      <c r="G128" s="13"/>
      <c r="H128" s="13"/>
      <c r="I128" s="13"/>
    </row>
    <row r="129" spans="1:9" ht="18">
      <c r="A129" s="198" t="s">
        <v>35</v>
      </c>
      <c r="B129" s="198"/>
      <c r="C129" s="201"/>
      <c r="D129" s="201"/>
      <c r="E129" s="201"/>
      <c r="F129" s="201"/>
      <c r="G129" s="201"/>
      <c r="H129" s="13"/>
      <c r="I129" s="13"/>
    </row>
    <row r="130" spans="1:9" ht="12.75">
      <c r="A130" s="13"/>
      <c r="B130" s="31"/>
      <c r="C130" s="13"/>
      <c r="D130" s="13"/>
      <c r="E130" s="13"/>
      <c r="F130" s="13"/>
      <c r="G130" s="13"/>
      <c r="H130" s="13"/>
      <c r="I130" s="13"/>
    </row>
    <row r="131" spans="1:9" ht="12.75">
      <c r="A131" s="13"/>
      <c r="B131" s="31"/>
      <c r="C131" s="13"/>
      <c r="D131" s="13"/>
      <c r="E131" s="13"/>
      <c r="F131" s="13"/>
      <c r="G131" s="13"/>
      <c r="H131" s="13"/>
      <c r="I131" s="13"/>
    </row>
    <row r="132" spans="1:9" ht="18">
      <c r="A132" s="13"/>
      <c r="B132" s="13"/>
      <c r="C132" s="32" t="s">
        <v>36</v>
      </c>
      <c r="D132" s="33">
        <f>$D$20</f>
        <v>40</v>
      </c>
      <c r="E132" s="13"/>
      <c r="F132" s="13"/>
      <c r="G132" s="13"/>
      <c r="H132" s="13"/>
      <c r="I132" s="13"/>
    </row>
    <row r="133" spans="1:9" ht="12.75">
      <c r="A133" s="13"/>
      <c r="B133" s="31"/>
      <c r="C133" s="13"/>
      <c r="D133" s="13"/>
      <c r="E133" s="13"/>
      <c r="F133" s="13"/>
      <c r="G133" s="13"/>
      <c r="H133" s="13"/>
      <c r="I133" s="13"/>
    </row>
    <row r="134" spans="1:9" ht="12.75">
      <c r="A134" s="13"/>
      <c r="B134" s="31"/>
      <c r="C134" s="13"/>
      <c r="D134" s="13"/>
      <c r="E134" s="13"/>
      <c r="F134" s="13"/>
      <c r="G134" s="13"/>
      <c r="H134" s="13"/>
      <c r="I134" s="13"/>
    </row>
    <row r="135" spans="1:9" ht="12.75">
      <c r="A135" s="13"/>
      <c r="B135" s="31"/>
      <c r="C135" s="13"/>
      <c r="D135" s="13"/>
      <c r="E135" s="13"/>
      <c r="F135" s="13"/>
      <c r="G135" s="13"/>
      <c r="H135" s="13"/>
      <c r="I135" s="13"/>
    </row>
    <row r="136" spans="1:9" ht="12.75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 ht="18">
      <c r="A137" s="202" t="s">
        <v>37</v>
      </c>
      <c r="B137" s="202"/>
      <c r="C137" s="202"/>
      <c r="D137" s="202"/>
      <c r="E137" s="202"/>
      <c r="F137" s="13"/>
      <c r="G137" s="13"/>
      <c r="H137" s="13"/>
      <c r="I137" s="13"/>
    </row>
    <row r="138" spans="1:9" ht="18">
      <c r="A138" s="202" t="str">
        <f>$A$26</f>
        <v>Kokkolassa 4.11.2012</v>
      </c>
      <c r="B138" s="202"/>
      <c r="C138" s="202"/>
      <c r="D138" s="202"/>
      <c r="E138" s="202"/>
      <c r="F138" s="203"/>
      <c r="G138" s="203"/>
      <c r="H138" s="203"/>
      <c r="I138" s="203"/>
    </row>
    <row r="139" spans="1:9" ht="18">
      <c r="A139" s="13"/>
      <c r="B139" s="13"/>
      <c r="C139" s="13"/>
      <c r="D139" s="13"/>
      <c r="E139" s="13"/>
      <c r="F139" s="204" t="str">
        <f>$F$27</f>
        <v>Aimo Aivastus</v>
      </c>
      <c r="G139" s="204"/>
      <c r="H139" s="204"/>
      <c r="I139" s="204"/>
    </row>
    <row r="140" spans="1:9" ht="12.75">
      <c r="A140" s="13"/>
      <c r="B140" s="13"/>
      <c r="C140" s="13"/>
      <c r="D140" s="13"/>
      <c r="E140" s="13"/>
      <c r="F140" s="21"/>
      <c r="G140" s="21"/>
      <c r="H140" s="21"/>
      <c r="I140" s="21"/>
    </row>
    <row r="141" spans="1:9" ht="12.75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 ht="25.5">
      <c r="A142" s="13"/>
      <c r="B142" s="13"/>
      <c r="C142" s="13"/>
      <c r="D142" s="13"/>
      <c r="E142" s="13"/>
      <c r="F142" s="193" t="s">
        <v>27</v>
      </c>
      <c r="G142" s="194"/>
      <c r="H142" s="194"/>
      <c r="I142" s="13"/>
    </row>
    <row r="143" spans="1:9" ht="12.75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 ht="12.75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 ht="12.75">
      <c r="A145" s="13"/>
      <c r="B145" s="13"/>
      <c r="C145" s="13"/>
      <c r="D145" s="13"/>
      <c r="E145" s="13"/>
      <c r="F145" s="13"/>
      <c r="G145" s="13"/>
      <c r="H145" s="13"/>
      <c r="I145" s="13"/>
    </row>
    <row r="146" spans="1:9" ht="12.75">
      <c r="A146" s="13"/>
      <c r="B146" s="13"/>
      <c r="C146" s="13"/>
      <c r="D146" s="13"/>
      <c r="E146" s="13"/>
      <c r="F146" s="13"/>
      <c r="G146" s="13"/>
      <c r="H146" s="13"/>
      <c r="I146" s="13"/>
    </row>
    <row r="147" spans="1:9" ht="26.25">
      <c r="A147" s="195" t="str">
        <f>$A$7</f>
        <v>Pyramidi RG2</v>
      </c>
      <c r="B147" s="195"/>
      <c r="C147" s="195"/>
      <c r="D147" s="195"/>
      <c r="E147" s="195"/>
      <c r="F147" s="195"/>
      <c r="G147" s="21"/>
      <c r="H147" s="21"/>
      <c r="I147" s="13"/>
    </row>
    <row r="148" spans="1:9" ht="12.75">
      <c r="A148" s="196" t="s">
        <v>28</v>
      </c>
      <c r="B148" s="196"/>
      <c r="C148" s="197" t="str">
        <f>$C$8</f>
        <v>Pyriksen pelaajat ry.</v>
      </c>
      <c r="D148" s="197"/>
      <c r="E148" s="197"/>
      <c r="F148" s="13"/>
      <c r="G148" s="13"/>
      <c r="H148" s="13"/>
      <c r="I148" s="13"/>
    </row>
    <row r="149" spans="1:9" ht="12.75">
      <c r="A149" s="13"/>
      <c r="B149" s="31"/>
      <c r="C149" s="13"/>
      <c r="D149" s="13"/>
      <c r="E149" s="13"/>
      <c r="F149" s="13"/>
      <c r="G149" s="13"/>
      <c r="H149" s="13"/>
      <c r="I149" s="13"/>
    </row>
    <row r="150" spans="1:9" ht="12.75">
      <c r="A150" s="13"/>
      <c r="B150" s="31"/>
      <c r="C150" s="13"/>
      <c r="D150" s="13"/>
      <c r="E150" s="13"/>
      <c r="F150" s="13"/>
      <c r="G150" s="13"/>
      <c r="H150" s="13"/>
      <c r="I150" s="13"/>
    </row>
    <row r="151" spans="1:9" ht="18">
      <c r="A151" s="198" t="s">
        <v>29</v>
      </c>
      <c r="B151" s="198"/>
      <c r="C151" s="199" t="str">
        <f>$C$11</f>
        <v>Kaisaniemi</v>
      </c>
      <c r="D151" s="199"/>
      <c r="E151" s="199"/>
      <c r="F151" s="13"/>
      <c r="G151" s="13"/>
      <c r="H151" s="13"/>
      <c r="I151" s="13"/>
    </row>
    <row r="152" spans="1:9" ht="12.75">
      <c r="A152" s="13"/>
      <c r="B152" s="31"/>
      <c r="C152" s="13"/>
      <c r="D152" s="13"/>
      <c r="E152" s="13"/>
      <c r="F152" s="13"/>
      <c r="G152" s="13"/>
      <c r="H152" s="13"/>
      <c r="I152" s="13"/>
    </row>
    <row r="153" spans="1:9" ht="18">
      <c r="A153" s="198" t="s">
        <v>31</v>
      </c>
      <c r="B153" s="198"/>
      <c r="C153" s="199" t="str">
        <f>$C$13</f>
        <v>5.-6.9.2008</v>
      </c>
      <c r="D153" s="199"/>
      <c r="E153" s="199"/>
      <c r="F153" s="13"/>
      <c r="G153" s="13"/>
      <c r="H153" s="13"/>
      <c r="I153" s="13"/>
    </row>
    <row r="154" spans="1:9" ht="12.75">
      <c r="A154" s="13"/>
      <c r="B154" s="31"/>
      <c r="C154" s="13"/>
      <c r="D154" s="13"/>
      <c r="E154" s="13"/>
      <c r="F154" s="13"/>
      <c r="G154" s="13"/>
      <c r="H154" s="13"/>
      <c r="I154" s="13"/>
    </row>
    <row r="155" spans="1:9" ht="23.25">
      <c r="A155" s="198" t="s">
        <v>33</v>
      </c>
      <c r="B155" s="198"/>
      <c r="C155" s="200"/>
      <c r="D155" s="200"/>
      <c r="E155" s="200"/>
      <c r="F155" s="200"/>
      <c r="G155" s="200"/>
      <c r="H155" s="13"/>
      <c r="I155" s="13"/>
    </row>
    <row r="156" spans="1:9" ht="12.75">
      <c r="A156" s="13"/>
      <c r="B156" s="31"/>
      <c r="C156" s="13"/>
      <c r="D156" s="13"/>
      <c r="E156" s="13"/>
      <c r="F156" s="13"/>
      <c r="G156" s="13"/>
      <c r="H156" s="13"/>
      <c r="I156" s="13"/>
    </row>
    <row r="157" spans="1:9" ht="18">
      <c r="A157" s="198" t="s">
        <v>35</v>
      </c>
      <c r="B157" s="198"/>
      <c r="C157" s="201"/>
      <c r="D157" s="201"/>
      <c r="E157" s="201"/>
      <c r="F157" s="201"/>
      <c r="G157" s="201"/>
      <c r="H157" s="13"/>
      <c r="I157" s="13"/>
    </row>
    <row r="158" spans="1:9" ht="12.75">
      <c r="A158" s="13"/>
      <c r="B158" s="31"/>
      <c r="C158" s="13"/>
      <c r="D158" s="13"/>
      <c r="E158" s="13"/>
      <c r="F158" s="13"/>
      <c r="G158" s="13"/>
      <c r="H158" s="13"/>
      <c r="I158" s="13"/>
    </row>
    <row r="159" spans="1:9" ht="12.75">
      <c r="A159" s="13"/>
      <c r="B159" s="31"/>
      <c r="C159" s="13"/>
      <c r="D159" s="13"/>
      <c r="E159" s="13"/>
      <c r="F159" s="13"/>
      <c r="G159" s="13"/>
      <c r="H159" s="13"/>
      <c r="I159" s="13"/>
    </row>
    <row r="160" spans="1:9" ht="18">
      <c r="A160" s="13"/>
      <c r="B160" s="13"/>
      <c r="C160" s="32" t="s">
        <v>36</v>
      </c>
      <c r="D160" s="33">
        <f>$D$20</f>
        <v>40</v>
      </c>
      <c r="E160" s="13"/>
      <c r="F160" s="13"/>
      <c r="G160" s="13"/>
      <c r="H160" s="13"/>
      <c r="I160" s="13"/>
    </row>
    <row r="161" spans="1:9" ht="12.75">
      <c r="A161" s="13"/>
      <c r="B161" s="31"/>
      <c r="C161" s="13"/>
      <c r="D161" s="13"/>
      <c r="E161" s="13"/>
      <c r="F161" s="13"/>
      <c r="G161" s="13"/>
      <c r="H161" s="13"/>
      <c r="I161" s="13"/>
    </row>
    <row r="162" spans="1:9" ht="12.75">
      <c r="A162" s="13"/>
      <c r="B162" s="31"/>
      <c r="C162" s="13"/>
      <c r="D162" s="13"/>
      <c r="E162" s="13"/>
      <c r="F162" s="13"/>
      <c r="G162" s="13"/>
      <c r="H162" s="13"/>
      <c r="I162" s="13"/>
    </row>
    <row r="163" spans="1:9" ht="12.75">
      <c r="A163" s="13"/>
      <c r="B163" s="31"/>
      <c r="C163" s="13"/>
      <c r="D163" s="13"/>
      <c r="E163" s="13"/>
      <c r="F163" s="13"/>
      <c r="G163" s="13"/>
      <c r="H163" s="13"/>
      <c r="I163" s="13"/>
    </row>
    <row r="164" spans="1:9" ht="12.75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9" ht="18">
      <c r="A165" s="202" t="s">
        <v>37</v>
      </c>
      <c r="B165" s="202"/>
      <c r="C165" s="202"/>
      <c r="D165" s="202"/>
      <c r="E165" s="202"/>
      <c r="F165" s="13"/>
      <c r="G165" s="13"/>
      <c r="H165" s="13"/>
      <c r="I165" s="13"/>
    </row>
    <row r="166" spans="1:9" ht="18">
      <c r="A166" s="202" t="str">
        <f>$A$26</f>
        <v>Kokkolassa 4.11.2012</v>
      </c>
      <c r="B166" s="202"/>
      <c r="C166" s="202"/>
      <c r="D166" s="202"/>
      <c r="E166" s="202"/>
      <c r="F166" s="203"/>
      <c r="G166" s="203"/>
      <c r="H166" s="203"/>
      <c r="I166" s="203"/>
    </row>
    <row r="167" spans="1:9" ht="18">
      <c r="A167" s="13"/>
      <c r="B167" s="13"/>
      <c r="C167" s="13"/>
      <c r="D167" s="13"/>
      <c r="E167" s="13"/>
      <c r="F167" s="204" t="str">
        <f>$F$27</f>
        <v>Aimo Aivastus</v>
      </c>
      <c r="G167" s="204"/>
      <c r="H167" s="204"/>
      <c r="I167" s="204"/>
    </row>
    <row r="168" spans="1:9" ht="12.75">
      <c r="A168" s="13"/>
      <c r="B168" s="13"/>
      <c r="C168" s="13"/>
      <c r="D168" s="13"/>
      <c r="E168" s="13"/>
      <c r="F168" s="21"/>
      <c r="G168" s="21"/>
      <c r="H168" s="21"/>
      <c r="I168" s="21"/>
    </row>
    <row r="169" spans="1:9" ht="12.75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 ht="25.5">
      <c r="A170" s="13"/>
      <c r="B170" s="13"/>
      <c r="C170" s="13"/>
      <c r="D170" s="13"/>
      <c r="E170" s="13"/>
      <c r="F170" s="193" t="s">
        <v>27</v>
      </c>
      <c r="G170" s="194"/>
      <c r="H170" s="194"/>
      <c r="I170" s="13"/>
    </row>
    <row r="171" spans="1:9" ht="12.75">
      <c r="A171" s="13"/>
      <c r="B171" s="13"/>
      <c r="C171" s="13"/>
      <c r="D171" s="13"/>
      <c r="E171" s="13"/>
      <c r="F171" s="13"/>
      <c r="G171" s="13"/>
      <c r="H171" s="13"/>
      <c r="I171" s="13"/>
    </row>
    <row r="172" spans="1:9" ht="12.75">
      <c r="A172" s="13"/>
      <c r="B172" s="13"/>
      <c r="C172" s="13"/>
      <c r="D172" s="13"/>
      <c r="E172" s="13"/>
      <c r="F172" s="13"/>
      <c r="G172" s="13"/>
      <c r="H172" s="13"/>
      <c r="I172" s="13"/>
    </row>
    <row r="173" spans="1:9" ht="12.75">
      <c r="A173" s="13"/>
      <c r="B173" s="13"/>
      <c r="C173" s="13"/>
      <c r="D173" s="13"/>
      <c r="E173" s="13"/>
      <c r="F173" s="13"/>
      <c r="G173" s="13"/>
      <c r="H173" s="13"/>
      <c r="I173" s="13"/>
    </row>
    <row r="174" spans="1:9" ht="12.75">
      <c r="A174" s="13"/>
      <c r="B174" s="13"/>
      <c r="C174" s="13"/>
      <c r="D174" s="13"/>
      <c r="E174" s="13"/>
      <c r="F174" s="13"/>
      <c r="G174" s="13"/>
      <c r="H174" s="13"/>
      <c r="I174" s="13"/>
    </row>
    <row r="175" spans="1:9" ht="26.25">
      <c r="A175" s="195" t="str">
        <f>$A$7</f>
        <v>Pyramidi RG2</v>
      </c>
      <c r="B175" s="195"/>
      <c r="C175" s="195"/>
      <c r="D175" s="195"/>
      <c r="E175" s="195"/>
      <c r="F175" s="195"/>
      <c r="G175" s="21"/>
      <c r="H175" s="21"/>
      <c r="I175" s="13"/>
    </row>
    <row r="176" spans="1:9" ht="12.75">
      <c r="A176" s="196" t="s">
        <v>28</v>
      </c>
      <c r="B176" s="196"/>
      <c r="C176" s="197" t="str">
        <f>$C$8</f>
        <v>Pyriksen pelaajat ry.</v>
      </c>
      <c r="D176" s="197"/>
      <c r="E176" s="197"/>
      <c r="F176" s="13"/>
      <c r="G176" s="13"/>
      <c r="H176" s="13"/>
      <c r="I176" s="13"/>
    </row>
    <row r="177" spans="1:9" ht="12.75">
      <c r="A177" s="13"/>
      <c r="B177" s="31"/>
      <c r="C177" s="13"/>
      <c r="D177" s="13"/>
      <c r="E177" s="13"/>
      <c r="F177" s="13"/>
      <c r="G177" s="13"/>
      <c r="H177" s="13"/>
      <c r="I177" s="13"/>
    </row>
    <row r="178" spans="1:9" ht="12.75">
      <c r="A178" s="13"/>
      <c r="B178" s="31"/>
      <c r="C178" s="13"/>
      <c r="D178" s="13"/>
      <c r="E178" s="13"/>
      <c r="F178" s="13"/>
      <c r="G178" s="13"/>
      <c r="H178" s="13"/>
      <c r="I178" s="13"/>
    </row>
    <row r="179" spans="1:9" ht="18">
      <c r="A179" s="198" t="s">
        <v>29</v>
      </c>
      <c r="B179" s="198"/>
      <c r="C179" s="199" t="str">
        <f>$C$11</f>
        <v>Kaisaniemi</v>
      </c>
      <c r="D179" s="199"/>
      <c r="E179" s="199"/>
      <c r="F179" s="13"/>
      <c r="G179" s="13"/>
      <c r="H179" s="13"/>
      <c r="I179" s="13"/>
    </row>
    <row r="180" spans="1:9" ht="12.75">
      <c r="A180" s="13"/>
      <c r="B180" s="31"/>
      <c r="C180" s="13"/>
      <c r="D180" s="13"/>
      <c r="E180" s="13"/>
      <c r="F180" s="13"/>
      <c r="G180" s="13"/>
      <c r="H180" s="13"/>
      <c r="I180" s="13"/>
    </row>
    <row r="181" spans="1:9" ht="18">
      <c r="A181" s="198" t="s">
        <v>31</v>
      </c>
      <c r="B181" s="198"/>
      <c r="C181" s="199" t="str">
        <f>$C$13</f>
        <v>5.-6.9.2008</v>
      </c>
      <c r="D181" s="199"/>
      <c r="E181" s="199"/>
      <c r="F181" s="13"/>
      <c r="G181" s="13"/>
      <c r="H181" s="13"/>
      <c r="I181" s="13"/>
    </row>
    <row r="182" spans="1:9" ht="12.75">
      <c r="A182" s="13"/>
      <c r="B182" s="31"/>
      <c r="C182" s="13"/>
      <c r="D182" s="13"/>
      <c r="E182" s="13"/>
      <c r="F182" s="13"/>
      <c r="G182" s="13"/>
      <c r="H182" s="13"/>
      <c r="I182" s="13"/>
    </row>
    <row r="183" spans="1:9" ht="23.25">
      <c r="A183" s="198" t="s">
        <v>33</v>
      </c>
      <c r="B183" s="198"/>
      <c r="C183" s="200"/>
      <c r="D183" s="200"/>
      <c r="E183" s="200"/>
      <c r="F183" s="200"/>
      <c r="G183" s="200"/>
      <c r="H183" s="13"/>
      <c r="I183" s="13"/>
    </row>
    <row r="184" spans="1:9" ht="12.75">
      <c r="A184" s="13"/>
      <c r="B184" s="31"/>
      <c r="C184" s="13"/>
      <c r="D184" s="13"/>
      <c r="E184" s="13"/>
      <c r="F184" s="13"/>
      <c r="G184" s="13"/>
      <c r="H184" s="13"/>
      <c r="I184" s="13"/>
    </row>
    <row r="185" spans="1:9" ht="18">
      <c r="A185" s="198" t="s">
        <v>35</v>
      </c>
      <c r="B185" s="198"/>
      <c r="C185" s="201"/>
      <c r="D185" s="201"/>
      <c r="E185" s="201"/>
      <c r="F185" s="201"/>
      <c r="G185" s="201"/>
      <c r="H185" s="13"/>
      <c r="I185" s="13"/>
    </row>
    <row r="186" spans="1:9" ht="12.75">
      <c r="A186" s="13"/>
      <c r="B186" s="31"/>
      <c r="C186" s="13"/>
      <c r="D186" s="13"/>
      <c r="E186" s="13"/>
      <c r="F186" s="13"/>
      <c r="G186" s="13"/>
      <c r="H186" s="13"/>
      <c r="I186" s="13"/>
    </row>
    <row r="187" spans="1:9" ht="12.75">
      <c r="A187" s="13"/>
      <c r="B187" s="31"/>
      <c r="C187" s="13"/>
      <c r="D187" s="13"/>
      <c r="E187" s="13"/>
      <c r="F187" s="13"/>
      <c r="G187" s="13"/>
      <c r="H187" s="13"/>
      <c r="I187" s="13"/>
    </row>
    <row r="188" spans="1:9" ht="18">
      <c r="A188" s="13"/>
      <c r="B188" s="13"/>
      <c r="C188" s="32" t="s">
        <v>36</v>
      </c>
      <c r="D188" s="33">
        <f>$D$20</f>
        <v>40</v>
      </c>
      <c r="E188" s="13"/>
      <c r="F188" s="13"/>
      <c r="G188" s="13"/>
      <c r="H188" s="13"/>
      <c r="I188" s="13"/>
    </row>
    <row r="189" spans="1:9" ht="12.75">
      <c r="A189" s="13"/>
      <c r="B189" s="31"/>
      <c r="C189" s="13"/>
      <c r="D189" s="13"/>
      <c r="E189" s="13"/>
      <c r="F189" s="13"/>
      <c r="G189" s="13"/>
      <c r="H189" s="13"/>
      <c r="I189" s="13"/>
    </row>
    <row r="190" spans="1:9" ht="12.75">
      <c r="A190" s="13"/>
      <c r="B190" s="31"/>
      <c r="C190" s="13"/>
      <c r="D190" s="13"/>
      <c r="E190" s="13"/>
      <c r="F190" s="13"/>
      <c r="G190" s="13"/>
      <c r="H190" s="13"/>
      <c r="I190" s="13"/>
    </row>
    <row r="191" spans="1:9" ht="12.75">
      <c r="A191" s="13"/>
      <c r="B191" s="31"/>
      <c r="C191" s="13"/>
      <c r="D191" s="13"/>
      <c r="E191" s="13"/>
      <c r="F191" s="13"/>
      <c r="G191" s="13"/>
      <c r="H191" s="13"/>
      <c r="I191" s="13"/>
    </row>
    <row r="192" spans="1:9" ht="12.75">
      <c r="A192" s="13"/>
      <c r="B192" s="13"/>
      <c r="C192" s="13"/>
      <c r="D192" s="13"/>
      <c r="E192" s="13"/>
      <c r="F192" s="13"/>
      <c r="G192" s="13"/>
      <c r="H192" s="13"/>
      <c r="I192" s="13"/>
    </row>
    <row r="193" spans="1:9" ht="18">
      <c r="A193" s="202" t="s">
        <v>37</v>
      </c>
      <c r="B193" s="202"/>
      <c r="C193" s="202"/>
      <c r="D193" s="202"/>
      <c r="E193" s="202"/>
      <c r="F193" s="13"/>
      <c r="G193" s="13"/>
      <c r="H193" s="13"/>
      <c r="I193" s="13"/>
    </row>
    <row r="194" spans="1:9" ht="18">
      <c r="A194" s="202" t="str">
        <f>$A$26</f>
        <v>Kokkolassa 4.11.2012</v>
      </c>
      <c r="B194" s="202"/>
      <c r="C194" s="202"/>
      <c r="D194" s="202"/>
      <c r="E194" s="202"/>
      <c r="F194" s="203"/>
      <c r="G194" s="203"/>
      <c r="H194" s="203"/>
      <c r="I194" s="203"/>
    </row>
    <row r="195" spans="1:9" ht="18">
      <c r="A195" s="13"/>
      <c r="B195" s="13"/>
      <c r="C195" s="13"/>
      <c r="D195" s="13"/>
      <c r="E195" s="13"/>
      <c r="F195" s="204" t="str">
        <f>$F$27</f>
        <v>Aimo Aivastus</v>
      </c>
      <c r="G195" s="204"/>
      <c r="H195" s="204"/>
      <c r="I195" s="204"/>
    </row>
    <row r="196" spans="1:9" ht="12.75">
      <c r="A196" s="13"/>
      <c r="B196" s="13"/>
      <c r="C196" s="13"/>
      <c r="D196" s="13"/>
      <c r="E196" s="13"/>
      <c r="F196" s="21"/>
      <c r="G196" s="21"/>
      <c r="H196" s="21"/>
      <c r="I196" s="21"/>
    </row>
    <row r="197" spans="1:9" ht="12.75">
      <c r="A197" s="13"/>
      <c r="B197" s="13"/>
      <c r="C197" s="13"/>
      <c r="D197" s="13"/>
      <c r="E197" s="13"/>
      <c r="F197" s="13"/>
      <c r="G197" s="13"/>
      <c r="H197" s="13"/>
      <c r="I197" s="13"/>
    </row>
    <row r="198" spans="1:9" ht="25.5">
      <c r="A198" s="13"/>
      <c r="B198" s="13"/>
      <c r="C198" s="13"/>
      <c r="D198" s="13"/>
      <c r="E198" s="13"/>
      <c r="F198" s="193" t="s">
        <v>27</v>
      </c>
      <c r="G198" s="194"/>
      <c r="H198" s="194"/>
      <c r="I198" s="13"/>
    </row>
    <row r="199" spans="1:9" ht="12.75">
      <c r="A199" s="13"/>
      <c r="B199" s="13"/>
      <c r="C199" s="13"/>
      <c r="D199" s="13"/>
      <c r="E199" s="13"/>
      <c r="F199" s="13"/>
      <c r="G199" s="13"/>
      <c r="H199" s="13"/>
      <c r="I199" s="13"/>
    </row>
    <row r="200" spans="1:9" ht="12.75">
      <c r="A200" s="13"/>
      <c r="B200" s="13"/>
      <c r="C200" s="13"/>
      <c r="D200" s="13"/>
      <c r="E200" s="13"/>
      <c r="F200" s="13"/>
      <c r="G200" s="13"/>
      <c r="H200" s="13"/>
      <c r="I200" s="13"/>
    </row>
    <row r="201" spans="1:9" ht="12.75">
      <c r="A201" s="13"/>
      <c r="B201" s="13"/>
      <c r="C201" s="13"/>
      <c r="D201" s="13"/>
      <c r="E201" s="13"/>
      <c r="F201" s="13"/>
      <c r="G201" s="13"/>
      <c r="H201" s="13"/>
      <c r="I201" s="13"/>
    </row>
    <row r="202" spans="1:9" ht="12.75">
      <c r="A202" s="13"/>
      <c r="B202" s="13"/>
      <c r="C202" s="13"/>
      <c r="D202" s="13"/>
      <c r="E202" s="13"/>
      <c r="F202" s="13"/>
      <c r="G202" s="13"/>
      <c r="H202" s="13"/>
      <c r="I202" s="13"/>
    </row>
    <row r="203" spans="1:9" ht="26.25">
      <c r="A203" s="195" t="str">
        <f>$A$7</f>
        <v>Pyramidi RG2</v>
      </c>
      <c r="B203" s="195"/>
      <c r="C203" s="195"/>
      <c r="D203" s="195"/>
      <c r="E203" s="195"/>
      <c r="F203" s="195"/>
      <c r="G203" s="21"/>
      <c r="H203" s="21"/>
      <c r="I203" s="13"/>
    </row>
    <row r="204" spans="1:9" ht="12.75">
      <c r="A204" s="196" t="s">
        <v>28</v>
      </c>
      <c r="B204" s="196"/>
      <c r="C204" s="197" t="str">
        <f>$C$8</f>
        <v>Pyriksen pelaajat ry.</v>
      </c>
      <c r="D204" s="197"/>
      <c r="E204" s="197"/>
      <c r="F204" s="13"/>
      <c r="G204" s="13"/>
      <c r="H204" s="13"/>
      <c r="I204" s="13"/>
    </row>
    <row r="205" spans="1:9" ht="12.75">
      <c r="A205" s="13"/>
      <c r="B205" s="31"/>
      <c r="C205" s="13"/>
      <c r="D205" s="13"/>
      <c r="E205" s="13"/>
      <c r="F205" s="13"/>
      <c r="G205" s="13"/>
      <c r="H205" s="13"/>
      <c r="I205" s="13"/>
    </row>
    <row r="206" spans="1:9" ht="12.75">
      <c r="A206" s="13"/>
      <c r="B206" s="31"/>
      <c r="C206" s="13"/>
      <c r="D206" s="13"/>
      <c r="E206" s="13"/>
      <c r="F206" s="13"/>
      <c r="G206" s="13"/>
      <c r="H206" s="13"/>
      <c r="I206" s="13"/>
    </row>
    <row r="207" spans="1:9" ht="18">
      <c r="A207" s="198" t="s">
        <v>29</v>
      </c>
      <c r="B207" s="198"/>
      <c r="C207" s="199" t="str">
        <f>$C$11</f>
        <v>Kaisaniemi</v>
      </c>
      <c r="D207" s="199"/>
      <c r="E207" s="199"/>
      <c r="F207" s="13"/>
      <c r="G207" s="13"/>
      <c r="H207" s="13"/>
      <c r="I207" s="13"/>
    </row>
    <row r="208" spans="1:9" ht="12.75">
      <c r="A208" s="13"/>
      <c r="B208" s="31"/>
      <c r="C208" s="13"/>
      <c r="D208" s="13"/>
      <c r="E208" s="13"/>
      <c r="F208" s="13"/>
      <c r="G208" s="13"/>
      <c r="H208" s="13"/>
      <c r="I208" s="13"/>
    </row>
    <row r="209" spans="1:9" ht="18">
      <c r="A209" s="198" t="s">
        <v>31</v>
      </c>
      <c r="B209" s="198"/>
      <c r="C209" s="199" t="str">
        <f>$C$13</f>
        <v>5.-6.9.2008</v>
      </c>
      <c r="D209" s="199"/>
      <c r="E209" s="199"/>
      <c r="F209" s="13"/>
      <c r="G209" s="13"/>
      <c r="H209" s="13"/>
      <c r="I209" s="13"/>
    </row>
    <row r="210" spans="1:9" ht="12.75">
      <c r="A210" s="13"/>
      <c r="B210" s="31"/>
      <c r="C210" s="13"/>
      <c r="D210" s="13"/>
      <c r="E210" s="13"/>
      <c r="F210" s="13"/>
      <c r="G210" s="13"/>
      <c r="H210" s="13"/>
      <c r="I210" s="13"/>
    </row>
    <row r="211" spans="1:9" ht="23.25">
      <c r="A211" s="198" t="s">
        <v>33</v>
      </c>
      <c r="B211" s="198"/>
      <c r="C211" s="200"/>
      <c r="D211" s="200"/>
      <c r="E211" s="200"/>
      <c r="F211" s="200"/>
      <c r="G211" s="200"/>
      <c r="H211" s="13"/>
      <c r="I211" s="13"/>
    </row>
    <row r="212" spans="1:9" ht="12.75">
      <c r="A212" s="13"/>
      <c r="B212" s="31"/>
      <c r="C212" s="13"/>
      <c r="D212" s="13"/>
      <c r="E212" s="13"/>
      <c r="F212" s="13"/>
      <c r="G212" s="13"/>
      <c r="H212" s="13"/>
      <c r="I212" s="13"/>
    </row>
    <row r="213" spans="1:9" ht="18">
      <c r="A213" s="198" t="s">
        <v>35</v>
      </c>
      <c r="B213" s="198"/>
      <c r="C213" s="201"/>
      <c r="D213" s="201"/>
      <c r="E213" s="201"/>
      <c r="F213" s="201"/>
      <c r="G213" s="201"/>
      <c r="H213" s="13"/>
      <c r="I213" s="13"/>
    </row>
    <row r="214" spans="1:9" ht="12.75">
      <c r="A214" s="13"/>
      <c r="B214" s="31"/>
      <c r="C214" s="13"/>
      <c r="D214" s="13"/>
      <c r="E214" s="13"/>
      <c r="F214" s="13"/>
      <c r="G214" s="13"/>
      <c r="H214" s="13"/>
      <c r="I214" s="13"/>
    </row>
    <row r="215" spans="1:9" ht="12.75">
      <c r="A215" s="13"/>
      <c r="B215" s="31"/>
      <c r="C215" s="13"/>
      <c r="D215" s="13"/>
      <c r="E215" s="13"/>
      <c r="F215" s="13"/>
      <c r="G215" s="13"/>
      <c r="H215" s="13"/>
      <c r="I215" s="13"/>
    </row>
    <row r="216" spans="1:9" ht="18">
      <c r="A216" s="13"/>
      <c r="B216" s="13"/>
      <c r="C216" s="32" t="s">
        <v>36</v>
      </c>
      <c r="D216" s="33">
        <f>$D$20</f>
        <v>40</v>
      </c>
      <c r="E216" s="13"/>
      <c r="F216" s="13"/>
      <c r="G216" s="13"/>
      <c r="H216" s="13"/>
      <c r="I216" s="13"/>
    </row>
    <row r="217" spans="1:9" ht="12.75">
      <c r="A217" s="13"/>
      <c r="B217" s="31"/>
      <c r="C217" s="13"/>
      <c r="D217" s="13"/>
      <c r="E217" s="13"/>
      <c r="F217" s="13"/>
      <c r="G217" s="13"/>
      <c r="H217" s="13"/>
      <c r="I217" s="13"/>
    </row>
    <row r="218" spans="1:9" ht="12.75">
      <c r="A218" s="13"/>
      <c r="B218" s="31"/>
      <c r="C218" s="13"/>
      <c r="D218" s="13"/>
      <c r="E218" s="13"/>
      <c r="F218" s="13"/>
      <c r="G218" s="13"/>
      <c r="H218" s="13"/>
      <c r="I218" s="13"/>
    </row>
    <row r="219" spans="1:9" ht="12.75">
      <c r="A219" s="13"/>
      <c r="B219" s="31"/>
      <c r="C219" s="13"/>
      <c r="D219" s="13"/>
      <c r="E219" s="13"/>
      <c r="F219" s="13"/>
      <c r="G219" s="13"/>
      <c r="H219" s="13"/>
      <c r="I219" s="13"/>
    </row>
    <row r="220" spans="1:9" ht="12.75">
      <c r="A220" s="13"/>
      <c r="B220" s="13"/>
      <c r="C220" s="13"/>
      <c r="D220" s="13"/>
      <c r="E220" s="13"/>
      <c r="F220" s="13"/>
      <c r="G220" s="13"/>
      <c r="H220" s="13"/>
      <c r="I220" s="13"/>
    </row>
    <row r="221" spans="1:9" ht="18">
      <c r="A221" s="202" t="s">
        <v>37</v>
      </c>
      <c r="B221" s="202"/>
      <c r="C221" s="202"/>
      <c r="D221" s="202"/>
      <c r="E221" s="202"/>
      <c r="F221" s="13"/>
      <c r="G221" s="13"/>
      <c r="H221" s="13"/>
      <c r="I221" s="13"/>
    </row>
    <row r="222" spans="1:9" ht="18">
      <c r="A222" s="202" t="str">
        <f>$A$26</f>
        <v>Kokkolassa 4.11.2012</v>
      </c>
      <c r="B222" s="202"/>
      <c r="C222" s="202"/>
      <c r="D222" s="202"/>
      <c r="E222" s="202"/>
      <c r="F222" s="203"/>
      <c r="G222" s="203"/>
      <c r="H222" s="203"/>
      <c r="I222" s="203"/>
    </row>
    <row r="223" spans="1:9" ht="18">
      <c r="A223" s="13"/>
      <c r="B223" s="13"/>
      <c r="C223" s="13"/>
      <c r="D223" s="13"/>
      <c r="E223" s="13"/>
      <c r="F223" s="204" t="str">
        <f>$F$27</f>
        <v>Aimo Aivastus</v>
      </c>
      <c r="G223" s="204"/>
      <c r="H223" s="204"/>
      <c r="I223" s="204"/>
    </row>
    <row r="224" spans="1:9" ht="12.75">
      <c r="A224" s="13"/>
      <c r="B224" s="13"/>
      <c r="C224" s="13"/>
      <c r="D224" s="13"/>
      <c r="E224" s="13"/>
      <c r="F224" s="21"/>
      <c r="G224" s="21"/>
      <c r="H224" s="21"/>
      <c r="I224" s="21"/>
    </row>
  </sheetData>
  <sheetProtection/>
  <mergeCells count="128">
    <mergeCell ref="F223:I223"/>
    <mergeCell ref="A211:B211"/>
    <mergeCell ref="C211:G211"/>
    <mergeCell ref="A213:B213"/>
    <mergeCell ref="C213:G213"/>
    <mergeCell ref="A221:E221"/>
    <mergeCell ref="A222:E222"/>
    <mergeCell ref="F222:I222"/>
    <mergeCell ref="A204:B204"/>
    <mergeCell ref="C204:E204"/>
    <mergeCell ref="A207:B207"/>
    <mergeCell ref="C207:E207"/>
    <mergeCell ref="A209:B209"/>
    <mergeCell ref="C209:E209"/>
    <mergeCell ref="A193:E193"/>
    <mergeCell ref="A194:E194"/>
    <mergeCell ref="F194:I194"/>
    <mergeCell ref="F195:I195"/>
    <mergeCell ref="F198:H198"/>
    <mergeCell ref="A203:F203"/>
    <mergeCell ref="A181:B181"/>
    <mergeCell ref="C181:E181"/>
    <mergeCell ref="A183:B183"/>
    <mergeCell ref="C183:G183"/>
    <mergeCell ref="A185:B185"/>
    <mergeCell ref="C185:G185"/>
    <mergeCell ref="F167:I167"/>
    <mergeCell ref="F170:H170"/>
    <mergeCell ref="A175:F175"/>
    <mergeCell ref="A176:B176"/>
    <mergeCell ref="C176:E176"/>
    <mergeCell ref="A179:B179"/>
    <mergeCell ref="C179:E179"/>
    <mergeCell ref="A155:B155"/>
    <mergeCell ref="C155:G155"/>
    <mergeCell ref="A157:B157"/>
    <mergeCell ref="C157:G157"/>
    <mergeCell ref="A165:E165"/>
    <mergeCell ref="A166:E166"/>
    <mergeCell ref="F166:I166"/>
    <mergeCell ref="A148:B148"/>
    <mergeCell ref="C148:E148"/>
    <mergeCell ref="A151:B151"/>
    <mergeCell ref="C151:E151"/>
    <mergeCell ref="A153:B153"/>
    <mergeCell ref="C153:E153"/>
    <mergeCell ref="A137:E137"/>
    <mergeCell ref="A138:E138"/>
    <mergeCell ref="F138:I138"/>
    <mergeCell ref="F139:I139"/>
    <mergeCell ref="F142:H142"/>
    <mergeCell ref="A147:F147"/>
    <mergeCell ref="A125:B125"/>
    <mergeCell ref="C125:E125"/>
    <mergeCell ref="A127:B127"/>
    <mergeCell ref="C127:G127"/>
    <mergeCell ref="A129:B129"/>
    <mergeCell ref="C129:G129"/>
    <mergeCell ref="F111:I111"/>
    <mergeCell ref="F114:H114"/>
    <mergeCell ref="A119:F119"/>
    <mergeCell ref="A120:B120"/>
    <mergeCell ref="C120:E120"/>
    <mergeCell ref="A123:B123"/>
    <mergeCell ref="C123:E123"/>
    <mergeCell ref="A99:B99"/>
    <mergeCell ref="C99:G99"/>
    <mergeCell ref="A101:B101"/>
    <mergeCell ref="C101:G101"/>
    <mergeCell ref="A109:E109"/>
    <mergeCell ref="A110:E110"/>
    <mergeCell ref="F110:I110"/>
    <mergeCell ref="A92:B92"/>
    <mergeCell ref="C92:E92"/>
    <mergeCell ref="A95:B95"/>
    <mergeCell ref="C95:E95"/>
    <mergeCell ref="A97:B97"/>
    <mergeCell ref="C97:E97"/>
    <mergeCell ref="A81:E81"/>
    <mergeCell ref="A82:E82"/>
    <mergeCell ref="F82:I82"/>
    <mergeCell ref="F83:I83"/>
    <mergeCell ref="F86:H86"/>
    <mergeCell ref="A91:F91"/>
    <mergeCell ref="A69:B69"/>
    <mergeCell ref="C69:E69"/>
    <mergeCell ref="A71:B71"/>
    <mergeCell ref="C71:G71"/>
    <mergeCell ref="A73:B73"/>
    <mergeCell ref="C73:G73"/>
    <mergeCell ref="F55:I55"/>
    <mergeCell ref="F58:H58"/>
    <mergeCell ref="A63:F63"/>
    <mergeCell ref="A64:B64"/>
    <mergeCell ref="C64:E64"/>
    <mergeCell ref="A67:B67"/>
    <mergeCell ref="C67:E67"/>
    <mergeCell ref="A43:B43"/>
    <mergeCell ref="C43:G43"/>
    <mergeCell ref="A45:B45"/>
    <mergeCell ref="C45:G45"/>
    <mergeCell ref="A53:E53"/>
    <mergeCell ref="A54:E54"/>
    <mergeCell ref="F54:I54"/>
    <mergeCell ref="A36:B36"/>
    <mergeCell ref="C36:E36"/>
    <mergeCell ref="A39:B39"/>
    <mergeCell ref="C39:E39"/>
    <mergeCell ref="A41:B41"/>
    <mergeCell ref="C41:E41"/>
    <mergeCell ref="A25:E25"/>
    <mergeCell ref="A26:E26"/>
    <mergeCell ref="F26:I26"/>
    <mergeCell ref="F27:I27"/>
    <mergeCell ref="F30:H30"/>
    <mergeCell ref="A35:F35"/>
    <mergeCell ref="A13:B13"/>
    <mergeCell ref="C13:E13"/>
    <mergeCell ref="A15:B15"/>
    <mergeCell ref="C15:G15"/>
    <mergeCell ref="A17:B17"/>
    <mergeCell ref="C17:G17"/>
    <mergeCell ref="F2:H2"/>
    <mergeCell ref="A7:F7"/>
    <mergeCell ref="A8:B8"/>
    <mergeCell ref="C8:E8"/>
    <mergeCell ref="A11:B11"/>
    <mergeCell ref="C11:E11"/>
  </mergeCells>
  <printOptions/>
  <pageMargins left="0.75" right="0.75" top="1" bottom="1" header="0.4921259845" footer="0.4921259845"/>
  <pageSetup horizontalDpi="600" verticalDpi="600" orientation="portrait" paperSize="9" r:id="rId2"/>
  <rowBreaks count="7" manualBreakCount="7">
    <brk id="28" max="8" man="1"/>
    <brk id="56" max="8" man="1"/>
    <brk id="84" max="8" man="1"/>
    <brk id="112" max="8" man="1"/>
    <brk id="140" max="8" man="1"/>
    <brk id="168" max="8" man="1"/>
    <brk id="19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Pentti Sipola</dc:creator>
  <cp:keywords/>
  <dc:description/>
  <cp:lastModifiedBy>psi</cp:lastModifiedBy>
  <cp:lastPrinted>2013-08-20T13:57:04Z</cp:lastPrinted>
  <dcterms:created xsi:type="dcterms:W3CDTF">2010-10-17T07:58:16Z</dcterms:created>
  <dcterms:modified xsi:type="dcterms:W3CDTF">2013-08-20T17:43:44Z</dcterms:modified>
  <cp:category/>
  <cp:version/>
  <cp:contentType/>
  <cp:contentStatus/>
</cp:coreProperties>
</file>