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4555" windowHeight="14340" tabRatio="970" activeTab="0"/>
  </bookViews>
  <sheets>
    <sheet name="Etusivu" sheetId="1" r:id="rId1"/>
    <sheet name="Urakkatunnit" sheetId="2" r:id="rId2"/>
    <sheet name="Välipohjat" sheetId="3" r:id="rId3"/>
    <sheet name="Etumieslisä" sheetId="4" r:id="rId4"/>
    <sheet name="Jakolista" sheetId="5" r:id="rId5"/>
  </sheets>
  <definedNames>
    <definedName name="_xlnm.Print_Area" localSheetId="3">'Etumieslisä'!$A$1:$L$29</definedName>
    <definedName name="_xlnm.Print_Area" localSheetId="0">'Etusivu'!$A$1:$S$28</definedName>
    <definedName name="_xlnm.Print_Area" localSheetId="4">'Jakolista'!$A$1:$N$38</definedName>
    <definedName name="_xlnm.Print_Area" localSheetId="1">'Urakkatunnit'!$A$1:$J$38</definedName>
    <definedName name="_xlnm.Print_Area" localSheetId="2">'Välipohjat'!$A$1:$N$30</definedName>
    <definedName name="Urakkasumma_Urakkatunnit">'Etusivu'!$F$13</definedName>
    <definedName name="Urakkatunnit_Urakkatunnit">'Etusivu'!$G$13</definedName>
  </definedNames>
  <calcPr fullCalcOnLoad="1"/>
</workbook>
</file>

<file path=xl/sharedStrings.xml><?xml version="1.0" encoding="utf-8"?>
<sst xmlns="http://schemas.openxmlformats.org/spreadsheetml/2006/main" count="139" uniqueCount="83">
  <si>
    <t>1.</t>
  </si>
  <si>
    <t>2.</t>
  </si>
  <si>
    <t>3.</t>
  </si>
  <si>
    <t>Etusivu</t>
  </si>
  <si>
    <t xml:space="preserve">  </t>
  </si>
  <si>
    <t>URAKKATUNNIT</t>
  </si>
  <si>
    <t>asentajat</t>
  </si>
  <si>
    <t>ulosmaksu</t>
  </si>
  <si>
    <t>yht. tunnit</t>
  </si>
  <si>
    <t>yht. €</t>
  </si>
  <si>
    <t>yht</t>
  </si>
  <si>
    <t xml:space="preserve">URAKKASUMMA </t>
  </si>
  <si>
    <t>€</t>
  </si>
  <si>
    <t>h</t>
  </si>
  <si>
    <t>URAKKA KTA .</t>
  </si>
  <si>
    <t>x</t>
  </si>
  <si>
    <t>€/h</t>
  </si>
  <si>
    <t>VÄLIPOHJAT</t>
  </si>
  <si>
    <t>päivämäärä</t>
  </si>
  <si>
    <t>yht.</t>
  </si>
  <si>
    <t>välipohjat yht</t>
  </si>
  <si>
    <t>Urakkasumma</t>
  </si>
  <si>
    <t>Tes:n takuupalkka</t>
  </si>
  <si>
    <t>€ x</t>
  </si>
  <si>
    <t>h    =</t>
  </si>
  <si>
    <t>Erotus</t>
  </si>
  <si>
    <t xml:space="preserve">      =</t>
  </si>
  <si>
    <t xml:space="preserve">Urakkasumman ja </t>
  </si>
  <si>
    <t>takuupalkan erotus x 5,3% = Etumieslisä</t>
  </si>
  <si>
    <t>€ =</t>
  </si>
  <si>
    <t xml:space="preserve">Miinus: ennakko x etumiestunnit </t>
  </si>
  <si>
    <t>Etumieslisää maksetaan</t>
  </si>
  <si>
    <t>etumieslisä tunnilta</t>
  </si>
  <si>
    <t>€/</t>
  </si>
  <si>
    <t>1 Etumies</t>
  </si>
  <si>
    <t>h x</t>
  </si>
  <si>
    <t>maksetaan</t>
  </si>
  <si>
    <t>2 Etumies</t>
  </si>
  <si>
    <t>Etumieslisän laskenta</t>
  </si>
  <si>
    <t>JAKOLISTA</t>
  </si>
  <si>
    <t xml:space="preserve">                  TYÖMAA                    </t>
  </si>
  <si>
    <t xml:space="preserve">      URAKKASUMMA </t>
  </si>
  <si>
    <t>urakan ja-</t>
  </si>
  <si>
    <t>MAKSETTU</t>
  </si>
  <si>
    <t>MAKSETUT</t>
  </si>
  <si>
    <t>URAKKA</t>
  </si>
  <si>
    <t xml:space="preserve"> NIMI</t>
  </si>
  <si>
    <t>TUNNIT</t>
  </si>
  <si>
    <t>ko osuus</t>
  </si>
  <si>
    <t xml:space="preserve">PALKKA </t>
  </si>
  <si>
    <t>OSUUS</t>
  </si>
  <si>
    <t>PALKAT YHT</t>
  </si>
  <si>
    <t>MAKSETAAN</t>
  </si>
  <si>
    <t>MAKSETTU PALKKA = ULOSMAKSU X URAKKATUNNIT</t>
  </si>
  <si>
    <t>URAKKA OSUUS = URAKAN JAKO-OSUUS X URAKKASUMMA :URAKAN JOKO-OSUUKSIEN SUMMA</t>
  </si>
  <si>
    <t>MAKSETUT PALKAT YHT. = MAKSETTU PALKKA + VÄLIPOHJAT</t>
  </si>
  <si>
    <t>MAKSETAAN = URAKKA OSUUS - MAKSETUT PALKAT YHT.</t>
  </si>
  <si>
    <t>Välipohjat</t>
  </si>
  <si>
    <t>Etumieslisä</t>
  </si>
  <si>
    <t>Jakolista</t>
  </si>
  <si>
    <t xml:space="preserve">URAKAN JAKO-OSUUS = PERUSPALKKA X URAKKATUNNIT </t>
  </si>
  <si>
    <t>Ohjelma perustuu:</t>
  </si>
  <si>
    <t>Lvi-toimialan työehtosopimukseen</t>
  </si>
  <si>
    <t>Niko Räsänen</t>
  </si>
  <si>
    <t>Lisätiedot Rakennusliitto</t>
  </si>
  <si>
    <t>0405087731/ niko.rasanen@rakennusliitto.fi</t>
  </si>
  <si>
    <t>Perus-tuntipalkka</t>
  </si>
  <si>
    <t>Urakanjako-osuus</t>
  </si>
  <si>
    <t xml:space="preserve">Palkkaryhmä S </t>
  </si>
  <si>
    <t>Takuupalkka palkkaryhmä 3 x Urakkatunnit</t>
  </si>
  <si>
    <t>Takuupalkka palkkaryhmä S x Urakkatunnit</t>
  </si>
  <si>
    <t>Takuupalkka palkkaryhmä 1 x Urakkatunnit</t>
  </si>
  <si>
    <t>PALKKARYHMÄ 1 KUULUVAT KIRJATAAN SINISEEN OSIOON</t>
  </si>
  <si>
    <t>PALKKARYHMÄ S KUULUVAT KIRJATAAN KELTAISEEN OSIOON</t>
  </si>
  <si>
    <t>PALKKARYMÄSSÄ 1 OLEVIEN PERUSTUNTIPALKAKSI KIRJATAAN 50% PALKKARYHMÄ 3 PALKASTA</t>
  </si>
  <si>
    <t xml:space="preserve">PALKKARYHMÄ S KUULUVAT </t>
  </si>
  <si>
    <t xml:space="preserve">Urakkasumma </t>
  </si>
  <si>
    <t>Urakkasumma / Urakkatunnit</t>
  </si>
  <si>
    <t>Työmaa</t>
  </si>
  <si>
    <t>urakkatunnit</t>
  </si>
  <si>
    <t>TALOTEKNIIKKA-ALAN                                                             URAKANJAKO JA ETUMIESLISÄLASKURI</t>
  </si>
  <si>
    <t xml:space="preserve">Vuosien 2020 - 2022 Talotekniikka-alan </t>
  </si>
  <si>
    <r>
      <t xml:space="preserve">PALKKARYHMÄ 1 KUULUVAT SINISESSÄ OSIOSSA                                                                                 </t>
    </r>
    <r>
      <rPr>
        <sz val="10"/>
        <rFont val="Arial"/>
        <family val="2"/>
      </rPr>
      <t>Palkkaryhmä 1 perustuntipalkaksi kirjataan 50% palkkaryhmä 3:sta joka on 1.9.2020 / 8,43€ ja 1.9.2021 / 8,54€.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</si>
</sst>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;[Red]0.00"/>
    <numFmt numFmtId="175" formatCode="#,##0.00\ &quot;mk&quot;"/>
    <numFmt numFmtId="176" formatCode="d\.m\.yyyy"/>
    <numFmt numFmtId="177" formatCode="0.0;[Red]0.0"/>
    <numFmt numFmtId="178" formatCode="0;[Red]0"/>
    <numFmt numFmtId="179" formatCode="[$-40B]d\.\ mmmm&quot;ta &quot;yyyy"/>
    <numFmt numFmtId="180" formatCode="0.000"/>
    <numFmt numFmtId="181" formatCode="0.0000"/>
    <numFmt numFmtId="182" formatCode="0.000;[Red]0.000"/>
    <numFmt numFmtId="183" formatCode="d\.m\."/>
    <numFmt numFmtId="184" formatCode="0.0"/>
    <numFmt numFmtId="185" formatCode="0.0000;[Red]0.0000"/>
    <numFmt numFmtId="186" formatCode="0.00000;[Red]0.00000"/>
    <numFmt numFmtId="187" formatCode="0.0\ %"/>
    <numFmt numFmtId="188" formatCode="_-* #,##0.00\ [$€-40B]_-;\-* #,##0.00\ [$€-40B]_-;_-* &quot;-&quot;??\ [$€-40B]_-;_-@_-"/>
    <numFmt numFmtId="189" formatCode="_-* #,##0.0\ [$€-40B]_-;\-* #,##0.0\ [$€-40B]_-;_-* &quot;-&quot;??\ [$€-40B]_-;_-@_-"/>
    <numFmt numFmtId="190" formatCode="_-* #,##0\ [$€-40B]_-;\-* #,##0\ [$€-40B]_-;_-* &quot;-&quot;??\ [$€-40B]_-;_-@_-"/>
  </numFmts>
  <fonts count="6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8.8"/>
      <color indexed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8.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6"/>
      <color indexed="12"/>
      <name val="Arial"/>
      <family val="2"/>
    </font>
    <font>
      <b/>
      <sz val="2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36"/>
      <color indexed="8"/>
      <name val="Franklin Gothic Medium Cond"/>
      <family val="0"/>
    </font>
    <font>
      <b/>
      <sz val="22"/>
      <color indexed="8"/>
      <name val="Franklin Gothic Medium Cond"/>
      <family val="0"/>
    </font>
    <font>
      <b/>
      <sz val="14"/>
      <color indexed="8"/>
      <name val="Franklin Gothic Medium Cond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9F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/>
    </border>
    <border>
      <left style="thin">
        <color rgb="FF0070C0"/>
      </left>
      <right>
        <color indexed="63"/>
      </right>
      <top>
        <color indexed="63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0" fontId="0" fillId="26" borderId="1" applyNumberFormat="0" applyFont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3" applyNumberFormat="0" applyFill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11" fillId="34" borderId="0" xfId="0" applyFont="1" applyFill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12" fillId="34" borderId="0" xfId="43" applyFont="1" applyFill="1" applyAlignment="1" applyProtection="1">
      <alignment/>
      <protection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 horizontal="center"/>
    </xf>
    <xf numFmtId="16" fontId="0" fillId="35" borderId="19" xfId="0" applyNumberFormat="1" applyFill="1" applyBorder="1" applyAlignment="1" applyProtection="1">
      <alignment vertical="top" wrapText="1"/>
      <protection locked="0"/>
    </xf>
    <xf numFmtId="16" fontId="0" fillId="35" borderId="20" xfId="0" applyNumberFormat="1" applyFill="1" applyBorder="1" applyAlignment="1" applyProtection="1">
      <alignment/>
      <protection locked="0"/>
    </xf>
    <xf numFmtId="16" fontId="0" fillId="35" borderId="19" xfId="0" applyNumberFormat="1" applyFill="1" applyBorder="1" applyAlignment="1" applyProtection="1">
      <alignment/>
      <protection locked="0"/>
    </xf>
    <xf numFmtId="2" fontId="0" fillId="35" borderId="21" xfId="0" applyNumberFormat="1" applyFill="1" applyBorder="1" applyAlignment="1" applyProtection="1">
      <alignment horizontal="center"/>
      <protection locked="0"/>
    </xf>
    <xf numFmtId="2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Alignment="1" applyProtection="1">
      <alignment/>
      <protection/>
    </xf>
    <xf numFmtId="2" fontId="11" fillId="34" borderId="22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22" xfId="0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/>
      <protection/>
    </xf>
    <xf numFmtId="2" fontId="11" fillId="34" borderId="23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9" fontId="11" fillId="34" borderId="0" xfId="0" applyNumberFormat="1" applyFont="1" applyFill="1" applyBorder="1" applyAlignment="1" applyProtection="1">
      <alignment horizontal="left"/>
      <protection/>
    </xf>
    <xf numFmtId="2" fontId="11" fillId="34" borderId="0" xfId="0" applyNumberFormat="1" applyFont="1" applyFill="1" applyBorder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center"/>
      <protection/>
    </xf>
    <xf numFmtId="2" fontId="11" fillId="34" borderId="21" xfId="0" applyNumberFormat="1" applyFont="1" applyFill="1" applyBorder="1" applyAlignment="1" applyProtection="1">
      <alignment/>
      <protection/>
    </xf>
    <xf numFmtId="169" fontId="11" fillId="34" borderId="0" xfId="0" applyNumberFormat="1" applyFont="1" applyFill="1" applyBorder="1" applyAlignment="1" applyProtection="1">
      <alignment/>
      <protection/>
    </xf>
    <xf numFmtId="2" fontId="11" fillId="34" borderId="0" xfId="0" applyNumberFormat="1" applyFont="1" applyFill="1" applyAlignment="1" applyProtection="1">
      <alignment/>
      <protection/>
    </xf>
    <xf numFmtId="187" fontId="11" fillId="34" borderId="22" xfId="0" applyNumberFormat="1" applyFont="1" applyFill="1" applyBorder="1" applyAlignment="1" applyProtection="1">
      <alignment horizontal="right"/>
      <protection/>
    </xf>
    <xf numFmtId="2" fontId="11" fillId="34" borderId="24" xfId="0" applyNumberFormat="1" applyFont="1" applyFill="1" applyBorder="1" applyAlignment="1" applyProtection="1">
      <alignment/>
      <protection/>
    </xf>
    <xf numFmtId="16" fontId="11" fillId="34" borderId="0" xfId="0" applyNumberFormat="1" applyFont="1" applyFill="1" applyBorder="1" applyAlignment="1" applyProtection="1">
      <alignment horizontal="right"/>
      <protection/>
    </xf>
    <xf numFmtId="2" fontId="11" fillId="34" borderId="13" xfId="0" applyNumberFormat="1" applyFont="1" applyFill="1" applyBorder="1" applyAlignment="1" applyProtection="1">
      <alignment/>
      <protection/>
    </xf>
    <xf numFmtId="2" fontId="11" fillId="34" borderId="22" xfId="0" applyNumberFormat="1" applyFont="1" applyFill="1" applyBorder="1" applyAlignment="1" applyProtection="1">
      <alignment horizontal="right"/>
      <protection/>
    </xf>
    <xf numFmtId="184" fontId="11" fillId="34" borderId="22" xfId="0" applyNumberFormat="1" applyFont="1" applyFill="1" applyBorder="1" applyAlignment="1" applyProtection="1">
      <alignment/>
      <protection/>
    </xf>
    <xf numFmtId="2" fontId="11" fillId="34" borderId="25" xfId="0" applyNumberFormat="1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2" fontId="11" fillId="35" borderId="22" xfId="0" applyNumberFormat="1" applyFont="1" applyFill="1" applyBorder="1" applyAlignment="1" applyProtection="1">
      <alignment horizontal="right"/>
      <protection locked="0"/>
    </xf>
    <xf numFmtId="180" fontId="0" fillId="35" borderId="22" xfId="0" applyNumberFormat="1" applyFill="1" applyBorder="1" applyAlignment="1" applyProtection="1">
      <alignment horizontal="right"/>
      <protection locked="0"/>
    </xf>
    <xf numFmtId="184" fontId="0" fillId="35" borderId="22" xfId="0" applyNumberFormat="1" applyFill="1" applyBorder="1" applyAlignment="1" applyProtection="1">
      <alignment horizontal="right"/>
      <protection locked="0"/>
    </xf>
    <xf numFmtId="0" fontId="11" fillId="35" borderId="22" xfId="0" applyFont="1" applyFill="1" applyBorder="1" applyAlignment="1" applyProtection="1">
      <alignment horizontal="right"/>
      <protection locked="0"/>
    </xf>
    <xf numFmtId="2" fontId="9" fillId="36" borderId="13" xfId="0" applyNumberFormat="1" applyFont="1" applyFill="1" applyBorder="1" applyAlignment="1" applyProtection="1">
      <alignment/>
      <protection/>
    </xf>
    <xf numFmtId="2" fontId="9" fillId="36" borderId="18" xfId="0" applyNumberFormat="1" applyFont="1" applyFill="1" applyBorder="1" applyAlignment="1" applyProtection="1">
      <alignment/>
      <protection/>
    </xf>
    <xf numFmtId="0" fontId="8" fillId="34" borderId="0" xfId="43" applyFont="1" applyFill="1" applyAlignment="1" applyProtection="1">
      <alignment/>
      <protection/>
    </xf>
    <xf numFmtId="0" fontId="16" fillId="34" borderId="0" xfId="43" applyFont="1" applyFill="1" applyAlignment="1" applyProtection="1">
      <alignment/>
      <protection/>
    </xf>
    <xf numFmtId="49" fontId="0" fillId="34" borderId="26" xfId="0" applyNumberFormat="1" applyFont="1" applyFill="1" applyBorder="1" applyAlignment="1">
      <alignment horizontal="left"/>
    </xf>
    <xf numFmtId="0" fontId="0" fillId="34" borderId="26" xfId="0" applyFont="1" applyFill="1" applyBorder="1" applyAlignment="1">
      <alignment/>
    </xf>
    <xf numFmtId="0" fontId="1" fillId="34" borderId="0" xfId="0" applyFont="1" applyFill="1" applyAlignment="1">
      <alignment horizontal="center" vertical="top" wrapText="1"/>
    </xf>
    <xf numFmtId="2" fontId="0" fillId="34" borderId="26" xfId="0" applyNumberFormat="1" applyFont="1" applyFill="1" applyBorder="1" applyAlignment="1">
      <alignment horizontal="center" vertical="top" wrapText="1"/>
    </xf>
    <xf numFmtId="0" fontId="0" fillId="34" borderId="27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7" xfId="0" applyFont="1" applyFill="1" applyBorder="1" applyAlignment="1">
      <alignment horizontal="left" wrapText="1"/>
    </xf>
    <xf numFmtId="0" fontId="2" fillId="34" borderId="28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/>
    </xf>
    <xf numFmtId="0" fontId="2" fillId="34" borderId="21" xfId="0" applyFont="1" applyFill="1" applyBorder="1" applyAlignment="1">
      <alignment wrapText="1"/>
    </xf>
    <xf numFmtId="0" fontId="2" fillId="34" borderId="2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43" applyNumberFormat="1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0" fillId="34" borderId="30" xfId="0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2" xfId="0" applyFill="1" applyBorder="1" applyAlignment="1">
      <alignment/>
    </xf>
    <xf numFmtId="2" fontId="0" fillId="34" borderId="31" xfId="0" applyNumberFormat="1" applyFont="1" applyFill="1" applyBorder="1" applyAlignment="1">
      <alignment/>
    </xf>
    <xf numFmtId="2" fontId="0" fillId="35" borderId="22" xfId="0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Alignment="1">
      <alignment/>
    </xf>
    <xf numFmtId="0" fontId="11" fillId="34" borderId="0" xfId="0" applyFont="1" applyFill="1" applyAlignment="1">
      <alignment/>
    </xf>
    <xf numFmtId="2" fontId="0" fillId="34" borderId="32" xfId="0" applyNumberFormat="1" applyFont="1" applyFill="1" applyBorder="1" applyAlignment="1">
      <alignment/>
    </xf>
    <xf numFmtId="2" fontId="0" fillId="34" borderId="32" xfId="0" applyNumberFormat="1" applyFon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2" fontId="0" fillId="34" borderId="33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2" fontId="11" fillId="34" borderId="0" xfId="0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0" fontId="0" fillId="34" borderId="22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11" fillId="34" borderId="34" xfId="0" applyFont="1" applyFill="1" applyBorder="1" applyAlignment="1" applyProtection="1">
      <alignment horizontal="right"/>
      <protection/>
    </xf>
    <xf numFmtId="2" fontId="11" fillId="35" borderId="21" xfId="0" applyNumberFormat="1" applyFont="1" applyFill="1" applyBorder="1" applyAlignment="1" applyProtection="1">
      <alignment horizontal="right"/>
      <protection locked="0"/>
    </xf>
    <xf numFmtId="0" fontId="11" fillId="34" borderId="26" xfId="0" applyFont="1" applyFill="1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right"/>
      <protection/>
    </xf>
    <xf numFmtId="0" fontId="0" fillId="34" borderId="26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right"/>
      <protection/>
    </xf>
    <xf numFmtId="1" fontId="11" fillId="34" borderId="22" xfId="0" applyNumberFormat="1" applyFont="1" applyFill="1" applyBorder="1" applyAlignment="1" applyProtection="1">
      <alignment/>
      <protection/>
    </xf>
    <xf numFmtId="0" fontId="0" fillId="34" borderId="27" xfId="43" applyNumberFormat="1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>
      <alignment horizontal="center"/>
    </xf>
    <xf numFmtId="2" fontId="0" fillId="34" borderId="35" xfId="0" applyNumberFormat="1" applyFon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0" fillId="34" borderId="27" xfId="0" applyNumberFormat="1" applyFont="1" applyFill="1" applyBorder="1" applyAlignment="1">
      <alignment horizontal="center"/>
    </xf>
    <xf numFmtId="2" fontId="0" fillId="34" borderId="36" xfId="0" applyNumberFormat="1" applyFont="1" applyFill="1" applyBorder="1" applyAlignment="1">
      <alignment/>
    </xf>
    <xf numFmtId="2" fontId="3" fillId="34" borderId="24" xfId="0" applyNumberFormat="1" applyFont="1" applyFill="1" applyBorder="1" applyAlignment="1">
      <alignment/>
    </xf>
    <xf numFmtId="2" fontId="0" fillId="12" borderId="21" xfId="0" applyNumberFormat="1" applyFont="1" applyFill="1" applyBorder="1" applyAlignment="1" applyProtection="1">
      <alignment horizontal="center"/>
      <protection locked="0"/>
    </xf>
    <xf numFmtId="2" fontId="0" fillId="12" borderId="22" xfId="0" applyNumberFormat="1" applyFont="1" applyFill="1" applyBorder="1" applyAlignment="1" applyProtection="1">
      <alignment horizontal="center"/>
      <protection locked="0"/>
    </xf>
    <xf numFmtId="2" fontId="0" fillId="12" borderId="27" xfId="0" applyNumberFormat="1" applyFont="1" applyFill="1" applyBorder="1" applyAlignment="1" applyProtection="1">
      <alignment horizontal="center"/>
      <protection locked="0"/>
    </xf>
    <xf numFmtId="0" fontId="0" fillId="34" borderId="37" xfId="0" applyFill="1" applyBorder="1" applyAlignment="1">
      <alignment/>
    </xf>
    <xf numFmtId="1" fontId="0" fillId="34" borderId="38" xfId="0" applyNumberFormat="1" applyFill="1" applyBorder="1" applyAlignment="1">
      <alignment horizontal="center"/>
    </xf>
    <xf numFmtId="2" fontId="0" fillId="34" borderId="39" xfId="0" applyNumberFormat="1" applyFon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/>
    </xf>
    <xf numFmtId="2" fontId="3" fillId="34" borderId="34" xfId="0" applyNumberFormat="1" applyFont="1" applyFill="1" applyBorder="1" applyAlignment="1">
      <alignment/>
    </xf>
    <xf numFmtId="0" fontId="0" fillId="34" borderId="21" xfId="43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7" borderId="40" xfId="0" applyFont="1" applyFill="1" applyBorder="1" applyAlignment="1" applyProtection="1">
      <alignment horizontal="center"/>
      <protection locked="0"/>
    </xf>
    <xf numFmtId="1" fontId="0" fillId="37" borderId="41" xfId="0" applyNumberFormat="1" applyFont="1" applyFill="1" applyBorder="1" applyAlignment="1" applyProtection="1">
      <alignment horizontal="center"/>
      <protection locked="0"/>
    </xf>
    <xf numFmtId="2" fontId="0" fillId="37" borderId="12" xfId="0" applyNumberFormat="1" applyFont="1" applyFill="1" applyBorder="1" applyAlignment="1" applyProtection="1">
      <alignment horizontal="center"/>
      <protection locked="0"/>
    </xf>
    <xf numFmtId="0" fontId="0" fillId="37" borderId="42" xfId="0" applyFont="1" applyFill="1" applyBorder="1" applyAlignment="1" applyProtection="1">
      <alignment horizontal="center"/>
      <protection locked="0"/>
    </xf>
    <xf numFmtId="1" fontId="0" fillId="37" borderId="15" xfId="0" applyNumberFormat="1" applyFont="1" applyFill="1" applyBorder="1" applyAlignment="1" applyProtection="1">
      <alignment horizontal="center"/>
      <protection locked="0"/>
    </xf>
    <xf numFmtId="2" fontId="0" fillId="37" borderId="33" xfId="0" applyNumberFormat="1" applyFont="1" applyFill="1" applyBorder="1" applyAlignment="1" applyProtection="1">
      <alignment horizontal="center"/>
      <protection locked="0"/>
    </xf>
    <xf numFmtId="0" fontId="0" fillId="12" borderId="43" xfId="0" applyFont="1" applyFill="1" applyBorder="1" applyAlignment="1" applyProtection="1">
      <alignment horizontal="center"/>
      <protection locked="0"/>
    </xf>
    <xf numFmtId="1" fontId="0" fillId="12" borderId="44" xfId="0" applyNumberFormat="1" applyFont="1" applyFill="1" applyBorder="1" applyAlignment="1" applyProtection="1">
      <alignment horizontal="center"/>
      <protection locked="0"/>
    </xf>
    <xf numFmtId="2" fontId="0" fillId="12" borderId="45" xfId="0" applyNumberFormat="1" applyFont="1" applyFill="1" applyBorder="1" applyAlignment="1" applyProtection="1">
      <alignment horizontal="center"/>
      <protection locked="0"/>
    </xf>
    <xf numFmtId="2" fontId="0" fillId="34" borderId="45" xfId="0" applyNumberFormat="1" applyFont="1" applyFill="1" applyBorder="1" applyAlignment="1" applyProtection="1">
      <alignment horizontal="center"/>
      <protection/>
    </xf>
    <xf numFmtId="0" fontId="0" fillId="12" borderId="40" xfId="0" applyFont="1" applyFill="1" applyBorder="1" applyAlignment="1" applyProtection="1">
      <alignment horizontal="center"/>
      <protection locked="0"/>
    </xf>
    <xf numFmtId="1" fontId="0" fillId="12" borderId="41" xfId="0" applyNumberFormat="1" applyFont="1" applyFill="1" applyBorder="1" applyAlignment="1" applyProtection="1">
      <alignment horizontal="center"/>
      <protection locked="0"/>
    </xf>
    <xf numFmtId="2" fontId="0" fillId="12" borderId="12" xfId="0" applyNumberFormat="1" applyFont="1" applyFill="1" applyBorder="1" applyAlignment="1" applyProtection="1">
      <alignment horizontal="center"/>
      <protection locked="0"/>
    </xf>
    <xf numFmtId="0" fontId="0" fillId="12" borderId="46" xfId="0" applyFont="1" applyFill="1" applyBorder="1" applyAlignment="1" applyProtection="1">
      <alignment horizontal="center"/>
      <protection locked="0"/>
    </xf>
    <xf numFmtId="1" fontId="0" fillId="12" borderId="47" xfId="0" applyNumberFormat="1" applyFont="1" applyFill="1" applyBorder="1" applyAlignment="1" applyProtection="1">
      <alignment horizontal="center"/>
      <protection locked="0"/>
    </xf>
    <xf numFmtId="2" fontId="0" fillId="12" borderId="38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" fontId="0" fillId="34" borderId="0" xfId="0" applyNumberFormat="1" applyFont="1" applyFill="1" applyAlignment="1" applyProtection="1">
      <alignment horizontal="center"/>
      <protection/>
    </xf>
    <xf numFmtId="2" fontId="3" fillId="34" borderId="0" xfId="0" applyNumberFormat="1" applyFont="1" applyFill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2" fontId="0" fillId="38" borderId="30" xfId="0" applyNumberFormat="1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34" borderId="48" xfId="0" applyFont="1" applyFill="1" applyBorder="1" applyAlignment="1" applyProtection="1">
      <alignment/>
      <protection/>
    </xf>
    <xf numFmtId="0" fontId="0" fillId="34" borderId="49" xfId="0" applyFont="1" applyFill="1" applyBorder="1" applyAlignment="1" applyProtection="1">
      <alignment/>
      <protection/>
    </xf>
    <xf numFmtId="2" fontId="0" fillId="0" borderId="49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6" fillId="34" borderId="50" xfId="0" applyFont="1" applyFill="1" applyBorder="1" applyAlignment="1" applyProtection="1">
      <alignment horizontal="center"/>
      <protection/>
    </xf>
    <xf numFmtId="2" fontId="6" fillId="34" borderId="31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5" fillId="34" borderId="22" xfId="43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>
      <alignment/>
    </xf>
    <xf numFmtId="1" fontId="0" fillId="34" borderId="22" xfId="0" applyNumberFormat="1" applyFill="1" applyBorder="1" applyAlignment="1">
      <alignment horizontal="center"/>
    </xf>
    <xf numFmtId="2" fontId="0" fillId="34" borderId="29" xfId="0" applyNumberFormat="1" applyFont="1" applyFill="1" applyBorder="1" applyAlignment="1" applyProtection="1">
      <alignment horizontal="center"/>
      <protection locked="0"/>
    </xf>
    <xf numFmtId="2" fontId="0" fillId="34" borderId="28" xfId="0" applyNumberFormat="1" applyFon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3" fillId="34" borderId="25" xfId="0" applyNumberFormat="1" applyFont="1" applyFill="1" applyBorder="1" applyAlignment="1">
      <alignment/>
    </xf>
    <xf numFmtId="2" fontId="0" fillId="34" borderId="27" xfId="0" applyNumberFormat="1" applyFont="1" applyFill="1" applyBorder="1" applyAlignment="1" applyProtection="1">
      <alignment horizontal="center"/>
      <protection locked="0"/>
    </xf>
    <xf numFmtId="2" fontId="0" fillId="34" borderId="22" xfId="0" applyNumberFormat="1" applyFont="1" applyFill="1" applyBorder="1" applyAlignment="1" applyProtection="1">
      <alignment horizontal="center"/>
      <protection locked="0"/>
    </xf>
    <xf numFmtId="2" fontId="0" fillId="34" borderId="22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/>
    </xf>
    <xf numFmtId="0" fontId="0" fillId="39" borderId="43" xfId="0" applyFont="1" applyFill="1" applyBorder="1" applyAlignment="1" applyProtection="1">
      <alignment horizontal="center"/>
      <protection locked="0"/>
    </xf>
    <xf numFmtId="1" fontId="0" fillId="39" borderId="44" xfId="0" applyNumberFormat="1" applyFont="1" applyFill="1" applyBorder="1" applyAlignment="1" applyProtection="1">
      <alignment horizontal="center"/>
      <protection locked="0"/>
    </xf>
    <xf numFmtId="2" fontId="0" fillId="39" borderId="45" xfId="0" applyNumberFormat="1" applyFont="1" applyFill="1" applyBorder="1" applyAlignment="1" applyProtection="1">
      <alignment horizontal="center"/>
      <protection locked="0"/>
    </xf>
    <xf numFmtId="0" fontId="0" fillId="39" borderId="40" xfId="0" applyFont="1" applyFill="1" applyBorder="1" applyAlignment="1" applyProtection="1">
      <alignment horizontal="center"/>
      <protection locked="0"/>
    </xf>
    <xf numFmtId="1" fontId="0" fillId="39" borderId="41" xfId="0" applyNumberFormat="1" applyFont="1" applyFill="1" applyBorder="1" applyAlignment="1" applyProtection="1">
      <alignment horizontal="center"/>
      <protection locked="0"/>
    </xf>
    <xf numFmtId="2" fontId="0" fillId="39" borderId="12" xfId="0" applyNumberFormat="1" applyFont="1" applyFill="1" applyBorder="1" applyAlignment="1" applyProtection="1">
      <alignment horizontal="center"/>
      <protection locked="0"/>
    </xf>
    <xf numFmtId="0" fontId="0" fillId="39" borderId="42" xfId="0" applyFont="1" applyFill="1" applyBorder="1" applyAlignment="1" applyProtection="1">
      <alignment horizontal="center"/>
      <protection locked="0"/>
    </xf>
    <xf numFmtId="1" fontId="0" fillId="39" borderId="51" xfId="0" applyNumberFormat="1" applyFont="1" applyFill="1" applyBorder="1" applyAlignment="1" applyProtection="1">
      <alignment horizontal="center"/>
      <protection locked="0"/>
    </xf>
    <xf numFmtId="2" fontId="0" fillId="39" borderId="52" xfId="0" applyNumberFormat="1" applyFont="1" applyFill="1" applyBorder="1" applyAlignment="1" applyProtection="1">
      <alignment horizontal="center"/>
      <protection locked="0"/>
    </xf>
    <xf numFmtId="0" fontId="6" fillId="39" borderId="50" xfId="0" applyFont="1" applyFill="1" applyBorder="1" applyAlignment="1" applyProtection="1">
      <alignment horizontal="left" wrapText="1"/>
      <protection/>
    </xf>
    <xf numFmtId="0" fontId="6" fillId="12" borderId="50" xfId="0" applyFont="1" applyFill="1" applyBorder="1" applyAlignment="1" applyProtection="1">
      <alignment horizontal="left" wrapText="1"/>
      <protection/>
    </xf>
    <xf numFmtId="1" fontId="0" fillId="0" borderId="53" xfId="0" applyNumberFormat="1" applyFont="1" applyBorder="1" applyAlignment="1" applyProtection="1">
      <alignment horizontal="center"/>
      <protection/>
    </xf>
    <xf numFmtId="1" fontId="0" fillId="34" borderId="44" xfId="0" applyNumberFormat="1" applyFont="1" applyFill="1" applyBorder="1" applyAlignment="1" applyProtection="1">
      <alignment horizontal="center"/>
      <protection/>
    </xf>
    <xf numFmtId="188" fontId="0" fillId="34" borderId="0" xfId="63" applyNumberFormat="1" applyFont="1" applyFill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184" fontId="0" fillId="34" borderId="0" xfId="0" applyNumberFormat="1" applyFont="1" applyFill="1" applyAlignment="1" applyProtection="1">
      <alignment horizontal="center"/>
      <protection/>
    </xf>
    <xf numFmtId="1" fontId="0" fillId="34" borderId="22" xfId="0" applyNumberFormat="1" applyFont="1" applyFill="1" applyBorder="1" applyAlignment="1">
      <alignment horizontal="center"/>
    </xf>
    <xf numFmtId="188" fontId="0" fillId="40" borderId="13" xfId="63" applyNumberFormat="1" applyFont="1" applyFill="1" applyBorder="1" applyAlignment="1" applyProtection="1">
      <alignment/>
      <protection/>
    </xf>
    <xf numFmtId="0" fontId="8" fillId="41" borderId="0" xfId="43" applyFont="1" applyFill="1" applyBorder="1" applyAlignment="1" applyProtection="1">
      <alignment/>
      <protection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10" fillId="41" borderId="0" xfId="43" applyFont="1" applyFill="1" applyBorder="1" applyAlignment="1" applyProtection="1">
      <alignment/>
      <protection/>
    </xf>
    <xf numFmtId="0" fontId="16" fillId="41" borderId="0" xfId="43" applyFont="1" applyFill="1" applyBorder="1" applyAlignment="1" applyProtection="1">
      <alignment/>
      <protection/>
    </xf>
    <xf numFmtId="0" fontId="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18" fillId="41" borderId="0" xfId="43" applyFont="1" applyFill="1" applyBorder="1" applyAlignment="1" applyProtection="1">
      <alignment/>
      <protection/>
    </xf>
    <xf numFmtId="0" fontId="3" fillId="41" borderId="36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ill="1" applyBorder="1" applyAlignment="1" applyProtection="1">
      <alignment/>
      <protection hidden="1"/>
    </xf>
    <xf numFmtId="0" fontId="0" fillId="41" borderId="0" xfId="0" applyNumberFormat="1" applyFill="1" applyBorder="1" applyAlignment="1" applyProtection="1">
      <alignment horizontal="center"/>
      <protection hidden="1"/>
    </xf>
    <xf numFmtId="0" fontId="0" fillId="41" borderId="0" xfId="0" applyFill="1" applyBorder="1" applyAlignment="1" applyProtection="1">
      <alignment horizontal="center"/>
      <protection hidden="1"/>
    </xf>
    <xf numFmtId="0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0" fontId="14" fillId="41" borderId="0" xfId="0" applyFont="1" applyFill="1" applyBorder="1" applyAlignment="1">
      <alignment vertical="center"/>
    </xf>
    <xf numFmtId="0" fontId="0" fillId="41" borderId="0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59" xfId="0" applyFill="1" applyBorder="1" applyAlignment="1">
      <alignment/>
    </xf>
    <xf numFmtId="0" fontId="0" fillId="41" borderId="60" xfId="0" applyFill="1" applyBorder="1" applyAlignment="1">
      <alignment/>
    </xf>
    <xf numFmtId="0" fontId="3" fillId="41" borderId="61" xfId="0" applyFont="1" applyFill="1" applyBorder="1" applyAlignment="1">
      <alignment/>
    </xf>
    <xf numFmtId="0" fontId="3" fillId="41" borderId="62" xfId="0" applyFont="1" applyFill="1" applyBorder="1" applyAlignment="1">
      <alignment/>
    </xf>
    <xf numFmtId="0" fontId="3" fillId="41" borderId="59" xfId="0" applyFont="1" applyFill="1" applyBorder="1" applyAlignment="1">
      <alignment/>
    </xf>
    <xf numFmtId="0" fontId="3" fillId="41" borderId="60" xfId="0" applyFont="1" applyFill="1" applyBorder="1" applyAlignment="1">
      <alignment/>
    </xf>
    <xf numFmtId="0" fontId="3" fillId="41" borderId="63" xfId="0" applyFont="1" applyFill="1" applyBorder="1" applyAlignment="1" applyProtection="1">
      <alignment/>
      <protection hidden="1"/>
    </xf>
    <xf numFmtId="0" fontId="3" fillId="41" borderId="64" xfId="0" applyFont="1" applyFill="1" applyBorder="1" applyAlignment="1" applyProtection="1">
      <alignment/>
      <protection hidden="1"/>
    </xf>
    <xf numFmtId="0" fontId="3" fillId="41" borderId="65" xfId="0" applyFont="1" applyFill="1" applyBorder="1" applyAlignment="1" applyProtection="1">
      <alignment/>
      <protection hidden="1"/>
    </xf>
    <xf numFmtId="188" fontId="3" fillId="42" borderId="0" xfId="63" applyNumberFormat="1" applyFont="1" applyFill="1" applyAlignment="1" applyProtection="1">
      <alignment horizontal="center" vertical="center"/>
      <protection locked="0"/>
    </xf>
    <xf numFmtId="0" fontId="20" fillId="41" borderId="26" xfId="0" applyFont="1" applyFill="1" applyBorder="1" applyAlignment="1">
      <alignment/>
    </xf>
    <xf numFmtId="0" fontId="20" fillId="41" borderId="66" xfId="0" applyFont="1" applyFill="1" applyBorder="1" applyAlignment="1">
      <alignment/>
    </xf>
    <xf numFmtId="0" fontId="0" fillId="41" borderId="67" xfId="0" applyFont="1" applyFill="1" applyBorder="1" applyAlignment="1">
      <alignment/>
    </xf>
    <xf numFmtId="0" fontId="16" fillId="41" borderId="0" xfId="43" applyFont="1" applyFill="1" applyBorder="1" applyAlignment="1" applyProtection="1">
      <alignment horizontal="left"/>
      <protection/>
    </xf>
    <xf numFmtId="0" fontId="19" fillId="41" borderId="68" xfId="0" applyFont="1" applyFill="1" applyBorder="1" applyAlignment="1">
      <alignment horizontal="center" vertical="center" wrapText="1"/>
    </xf>
    <xf numFmtId="0" fontId="14" fillId="41" borderId="69" xfId="0" applyFont="1" applyFill="1" applyBorder="1" applyAlignment="1">
      <alignment horizontal="center" vertical="center" wrapText="1"/>
    </xf>
    <xf numFmtId="0" fontId="14" fillId="41" borderId="70" xfId="0" applyFont="1" applyFill="1" applyBorder="1" applyAlignment="1">
      <alignment horizontal="center" vertical="center" wrapText="1"/>
    </xf>
    <xf numFmtId="0" fontId="14" fillId="41" borderId="71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72" xfId="0" applyFont="1" applyFill="1" applyBorder="1" applyAlignment="1">
      <alignment horizontal="center" vertical="center" wrapText="1"/>
    </xf>
    <xf numFmtId="0" fontId="14" fillId="41" borderId="73" xfId="0" applyFont="1" applyFill="1" applyBorder="1" applyAlignment="1">
      <alignment horizontal="center" vertical="center" wrapText="1"/>
    </xf>
    <xf numFmtId="0" fontId="14" fillId="41" borderId="74" xfId="0" applyFont="1" applyFill="1" applyBorder="1" applyAlignment="1">
      <alignment horizontal="center" vertical="center" wrapText="1"/>
    </xf>
    <xf numFmtId="0" fontId="14" fillId="41" borderId="75" xfId="0" applyFont="1" applyFill="1" applyBorder="1" applyAlignment="1">
      <alignment horizontal="center" vertical="center" wrapText="1"/>
    </xf>
    <xf numFmtId="0" fontId="18" fillId="41" borderId="0" xfId="43" applyFont="1" applyFill="1" applyBorder="1" applyAlignment="1" applyProtection="1">
      <alignment horizontal="left"/>
      <protection/>
    </xf>
    <xf numFmtId="0" fontId="3" fillId="43" borderId="76" xfId="0" applyFont="1" applyFill="1" applyBorder="1" applyAlignment="1" applyProtection="1">
      <alignment horizontal="center" vertical="center"/>
      <protection/>
    </xf>
    <xf numFmtId="0" fontId="3" fillId="43" borderId="11" xfId="0" applyFont="1" applyFill="1" applyBorder="1" applyAlignment="1" applyProtection="1">
      <alignment horizontal="center" vertical="center"/>
      <protection/>
    </xf>
    <xf numFmtId="0" fontId="6" fillId="39" borderId="77" xfId="0" applyFont="1" applyFill="1" applyBorder="1" applyAlignment="1" applyProtection="1">
      <alignment horizontal="left" wrapText="1"/>
      <protection/>
    </xf>
    <xf numFmtId="0" fontId="6" fillId="39" borderId="50" xfId="0" applyFont="1" applyFill="1" applyBorder="1" applyAlignment="1" applyProtection="1">
      <alignment horizontal="left" wrapText="1"/>
      <protection/>
    </xf>
    <xf numFmtId="0" fontId="6" fillId="12" borderId="77" xfId="0" applyFont="1" applyFill="1" applyBorder="1" applyAlignment="1" applyProtection="1">
      <alignment horizontal="left" wrapText="1"/>
      <protection/>
    </xf>
    <xf numFmtId="0" fontId="6" fillId="12" borderId="50" xfId="0" applyFont="1" applyFill="1" applyBorder="1" applyAlignment="1" applyProtection="1">
      <alignment horizontal="left" wrapText="1"/>
      <protection/>
    </xf>
    <xf numFmtId="0" fontId="0" fillId="42" borderId="0" xfId="0" applyFont="1" applyFill="1" applyAlignment="1" applyProtection="1">
      <alignment horizontal="center" wrapText="1"/>
      <protection locked="0"/>
    </xf>
    <xf numFmtId="0" fontId="0" fillId="34" borderId="78" xfId="43" applyNumberFormat="1" applyFont="1" applyFill="1" applyBorder="1" applyAlignment="1" applyProtection="1">
      <alignment horizontal="center"/>
      <protection/>
    </xf>
    <xf numFmtId="0" fontId="0" fillId="34" borderId="79" xfId="43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 horizontal="center"/>
    </xf>
    <xf numFmtId="0" fontId="0" fillId="34" borderId="77" xfId="43" applyNumberFormat="1" applyFont="1" applyFill="1" applyBorder="1" applyAlignment="1" applyProtection="1">
      <alignment horizontal="center" wrapText="1"/>
      <protection/>
    </xf>
    <xf numFmtId="0" fontId="0" fillId="34" borderId="50" xfId="43" applyNumberFormat="1" applyFont="1" applyFill="1" applyBorder="1" applyAlignment="1" applyProtection="1">
      <alignment horizontal="center" wrapText="1"/>
      <protection/>
    </xf>
    <xf numFmtId="0" fontId="0" fillId="34" borderId="80" xfId="43" applyNumberFormat="1" applyFont="1" applyFill="1" applyBorder="1" applyAlignment="1" applyProtection="1">
      <alignment horizontal="center" wrapText="1"/>
      <protection/>
    </xf>
    <xf numFmtId="49" fontId="14" fillId="34" borderId="26" xfId="0" applyNumberFormat="1" applyFont="1" applyFill="1" applyBorder="1" applyAlignment="1" applyProtection="1">
      <alignment horizontal="left"/>
      <protection/>
    </xf>
    <xf numFmtId="0" fontId="0" fillId="34" borderId="26" xfId="0" applyFont="1" applyFill="1" applyBorder="1" applyAlignment="1" applyProtection="1">
      <alignment horizontal="left"/>
      <protection/>
    </xf>
    <xf numFmtId="0" fontId="0" fillId="35" borderId="10" xfId="43" applyFont="1" applyFill="1" applyBorder="1" applyAlignment="1" applyProtection="1">
      <alignment horizontal="center"/>
      <protection locked="0"/>
    </xf>
    <xf numFmtId="0" fontId="0" fillId="35" borderId="30" xfId="43" applyFont="1" applyFill="1" applyBorder="1" applyAlignment="1" applyProtection="1">
      <alignment horizontal="center"/>
      <protection locked="0"/>
    </xf>
    <xf numFmtId="0" fontId="0" fillId="35" borderId="23" xfId="43" applyFont="1" applyFill="1" applyBorder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center" wrapText="1"/>
      <protection/>
    </xf>
    <xf numFmtId="0" fontId="3" fillId="39" borderId="10" xfId="43" applyNumberFormat="1" applyFont="1" applyFill="1" applyBorder="1" applyAlignment="1" applyProtection="1">
      <alignment horizontal="left" wrapText="1"/>
      <protection/>
    </xf>
    <xf numFmtId="0" fontId="3" fillId="39" borderId="30" xfId="43" applyNumberFormat="1" applyFont="1" applyFill="1" applyBorder="1" applyAlignment="1" applyProtection="1">
      <alignment horizontal="left" wrapText="1"/>
      <protection/>
    </xf>
    <xf numFmtId="0" fontId="3" fillId="39" borderId="23" xfId="43" applyNumberFormat="1" applyFont="1" applyFill="1" applyBorder="1" applyAlignment="1" applyProtection="1">
      <alignment horizontal="left" wrapText="1"/>
      <protection/>
    </xf>
    <xf numFmtId="0" fontId="3" fillId="36" borderId="26" xfId="0" applyNumberFormat="1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2" fontId="6" fillId="36" borderId="26" xfId="0" applyNumberFormat="1" applyFont="1" applyFill="1" applyBorder="1" applyAlignment="1">
      <alignment horizontal="center"/>
    </xf>
    <xf numFmtId="0" fontId="8" fillId="34" borderId="0" xfId="43" applyFill="1" applyAlignment="1" applyProtection="1">
      <alignment horizontal="center" wrapText="1"/>
      <protection/>
    </xf>
    <xf numFmtId="2" fontId="0" fillId="34" borderId="36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12" borderId="10" xfId="43" applyNumberFormat="1" applyFont="1" applyFill="1" applyBorder="1" applyAlignment="1" applyProtection="1">
      <alignment horizontal="left" wrapText="1"/>
      <protection/>
    </xf>
    <xf numFmtId="0" fontId="0" fillId="12" borderId="30" xfId="43" applyNumberFormat="1" applyFont="1" applyFill="1" applyBorder="1" applyAlignment="1" applyProtection="1">
      <alignment horizontal="left" wrapText="1"/>
      <protection/>
    </xf>
    <xf numFmtId="0" fontId="0" fillId="12" borderId="23" xfId="43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rotin 2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2 2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13</xdr:row>
      <xdr:rowOff>47625</xdr:rowOff>
    </xdr:from>
    <xdr:to>
      <xdr:col>17</xdr:col>
      <xdr:colOff>266700</xdr:colOff>
      <xdr:row>25</xdr:row>
      <xdr:rowOff>161925</xdr:rowOff>
    </xdr:to>
    <xdr:pic>
      <xdr:nvPicPr>
        <xdr:cNvPr id="1" name="Kuva 6" descr="C:\Users\rasaneni\AppData\Local\Microsoft\Windows\Temporary Internet Files\Content.IE5\OBP5NXT6\MC900359579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53984">
          <a:off x="5133975" y="3048000"/>
          <a:ext cx="34956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114300</xdr:colOff>
      <xdr:row>6</xdr:row>
      <xdr:rowOff>0</xdr:rowOff>
    </xdr:from>
    <xdr:ext cx="85725" cy="38100"/>
    <xdr:sp fLocksText="0">
      <xdr:nvSpPr>
        <xdr:cNvPr id="2" name="Text Box 20"/>
        <xdr:cNvSpPr txBox="1">
          <a:spLocks noChangeArrowheads="1"/>
        </xdr:cNvSpPr>
      </xdr:nvSpPr>
      <xdr:spPr>
        <a:xfrm>
          <a:off x="4048125" y="1285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0</xdr:row>
      <xdr:rowOff>104775</xdr:rowOff>
    </xdr:from>
    <xdr:ext cx="4953000" cy="38100"/>
    <xdr:sp>
      <xdr:nvSpPr>
        <xdr:cNvPr id="3" name="Text Box 22"/>
        <xdr:cNvSpPr txBox="1">
          <a:spLocks noChangeArrowheads="1"/>
        </xdr:cNvSpPr>
      </xdr:nvSpPr>
      <xdr:spPr>
        <a:xfrm>
          <a:off x="3200400" y="104775"/>
          <a:ext cx="4953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77724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Franklin Gothic Medium Cond"/>
              <a:ea typeface="Franklin Gothic Medium Cond"/>
              <a:cs typeface="Franklin Gothic Medium Cond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Franklin Gothic Medium Cond"/>
              <a:ea typeface="Franklin Gothic Medium Cond"/>
              <a:cs typeface="Franklin Gothic Medium Cond"/>
            </a:rPr>
            <a:t>RAKENNUSLIITTO </a:t>
          </a:r>
          <a:r>
            <a:rPr lang="en-US" cap="none" sz="2200" b="1" i="0" u="none" baseline="0">
              <a:solidFill>
                <a:srgbClr val="000000"/>
              </a:solidFill>
              <a:latin typeface="Franklin Gothic Medium Cond"/>
              <a:ea typeface="Franklin Gothic Medium Cond"/>
              <a:cs typeface="Franklin Gothic Medium Cond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Franklin Gothic Medium Cond"/>
              <a:ea typeface="Franklin Gothic Medium Cond"/>
              <a:cs typeface="Franklin Gothic Medium Cond"/>
            </a:rPr>
            <a:t>ilmastointialan urakkahinnoittelun mittauspöytäkirja
</a:t>
          </a:r>
          <a:r>
            <a:rPr lang="en-US" cap="none" sz="1400" b="1" i="0" u="none" baseline="0">
              <a:solidFill>
                <a:srgbClr val="000000"/>
              </a:solidFill>
              <a:latin typeface="Franklin Gothic Medium Cond"/>
              <a:ea typeface="Franklin Gothic Medium Cond"/>
              <a:cs typeface="Franklin Gothic Medium Cond"/>
            </a:rPr>
            <a:t> </a:t>
          </a:r>
        </a:p>
      </xdr:txBody>
    </xdr:sp>
    <xdr:clientData/>
  </xdr:oneCellAnchor>
  <xdr:twoCellAnchor editAs="oneCell">
    <xdr:from>
      <xdr:col>0</xdr:col>
      <xdr:colOff>304800</xdr:colOff>
      <xdr:row>1</xdr:row>
      <xdr:rowOff>85725</xdr:rowOff>
    </xdr:from>
    <xdr:to>
      <xdr:col>8</xdr:col>
      <xdr:colOff>285750</xdr:colOff>
      <xdr:row>5</xdr:row>
      <xdr:rowOff>47625</xdr:rowOff>
    </xdr:to>
    <xdr:pic>
      <xdr:nvPicPr>
        <xdr:cNvPr id="4" name="Kuva 8" descr="suomi-ruotsi-vaaka-gif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295275"/>
          <a:ext cx="3914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9"/>
  <sheetViews>
    <sheetView tabSelected="1" view="pageLayout" zoomScale="90" zoomScalePageLayoutView="9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7.421875" style="2" customWidth="1"/>
    <col min="3" max="4" width="7.28125" style="2" customWidth="1"/>
    <col min="5" max="5" width="9.7109375" style="3" customWidth="1"/>
    <col min="6" max="6" width="7.28125" style="3" customWidth="1"/>
    <col min="7" max="7" width="7.28125" style="4" customWidth="1"/>
    <col min="8" max="8" width="7.140625" style="1" customWidth="1"/>
    <col min="9" max="15" width="7.28125" style="1" customWidth="1"/>
    <col min="16" max="16" width="8.140625" style="1" customWidth="1"/>
    <col min="17" max="17" width="7.28125" style="1" customWidth="1"/>
    <col min="18" max="18" width="11.00390625" style="1" customWidth="1"/>
    <col min="19" max="19" width="8.140625" style="1" customWidth="1"/>
    <col min="20" max="20" width="7.28125" style="0" customWidth="1"/>
    <col min="21" max="21" width="6.00390625" style="0" customWidth="1"/>
  </cols>
  <sheetData>
    <row r="1" spans="1:35" ht="16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8" customHeight="1">
      <c r="A2" s="209"/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09"/>
      <c r="P2" s="209"/>
      <c r="Q2" s="209"/>
      <c r="R2" s="209"/>
      <c r="S2" s="20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8" customHeight="1">
      <c r="A3" s="211"/>
      <c r="B3" s="211"/>
      <c r="C3" s="211"/>
      <c r="D3" s="211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09"/>
      <c r="P3" s="209"/>
      <c r="Q3" s="209"/>
      <c r="R3" s="209"/>
      <c r="S3" s="20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 customHeight="1">
      <c r="A4" s="212"/>
      <c r="B4" s="212"/>
      <c r="C4" s="212"/>
      <c r="D4" s="211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09"/>
      <c r="P4" s="209"/>
      <c r="Q4" s="209"/>
      <c r="R4" s="209"/>
      <c r="S4" s="20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5" customHeight="1">
      <c r="A5" s="242"/>
      <c r="B5" s="242"/>
      <c r="C5" s="212"/>
      <c r="D5" s="212"/>
      <c r="E5" s="211"/>
      <c r="F5" s="210"/>
      <c r="G5" s="210"/>
      <c r="H5" s="210"/>
      <c r="I5" s="210"/>
      <c r="J5" s="210"/>
      <c r="K5" s="210"/>
      <c r="L5" s="210"/>
      <c r="M5" s="210"/>
      <c r="N5" s="210"/>
      <c r="O5" s="209"/>
      <c r="P5" s="209"/>
      <c r="Q5" s="209"/>
      <c r="R5" s="209"/>
      <c r="S5" s="20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6.5" customHeight="1">
      <c r="A6" s="242"/>
      <c r="B6" s="242"/>
      <c r="C6" s="212"/>
      <c r="D6" s="212"/>
      <c r="E6" s="211"/>
      <c r="F6" s="210"/>
      <c r="G6" s="210"/>
      <c r="H6" s="210"/>
      <c r="I6" s="210"/>
      <c r="J6" s="210"/>
      <c r="K6" s="210"/>
      <c r="L6" s="210"/>
      <c r="M6" s="210"/>
      <c r="N6" s="210"/>
      <c r="O6" s="209"/>
      <c r="P6" s="209"/>
      <c r="Q6" s="209"/>
      <c r="R6" s="209"/>
      <c r="S6" s="20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8.25" customHeight="1" thickBot="1">
      <c r="A7" s="242"/>
      <c r="B7" s="242"/>
      <c r="C7" s="212"/>
      <c r="D7" s="212"/>
      <c r="E7" s="211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6.5" customHeight="1">
      <c r="A8" s="213"/>
      <c r="B8" s="224"/>
      <c r="C8" s="224"/>
      <c r="D8" s="243" t="s">
        <v>80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24"/>
      <c r="R8" s="224"/>
      <c r="S8" s="20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>
      <c r="A9" s="213"/>
      <c r="B9" s="224"/>
      <c r="C9" s="224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/>
      <c r="Q9" s="224"/>
      <c r="R9" s="224"/>
      <c r="S9" s="209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30.75" customHeight="1" thickBot="1">
      <c r="A10" s="212"/>
      <c r="B10" s="224"/>
      <c r="C10" s="224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1"/>
      <c r="Q10" s="224"/>
      <c r="R10" s="224"/>
      <c r="S10" s="209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 customHeight="1">
      <c r="A11" s="212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0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4.25" customHeight="1">
      <c r="A12" s="212"/>
      <c r="B12" s="212"/>
      <c r="C12" s="212"/>
      <c r="D12" s="211"/>
      <c r="E12" s="211"/>
      <c r="F12" s="209"/>
      <c r="G12" s="214"/>
      <c r="H12" s="215"/>
      <c r="I12" s="215"/>
      <c r="J12" s="215"/>
      <c r="K12" s="209"/>
      <c r="L12" s="209"/>
      <c r="M12" s="209"/>
      <c r="N12" s="209"/>
      <c r="O12" s="209"/>
      <c r="P12" s="209"/>
      <c r="Q12" s="209"/>
      <c r="R12" s="209"/>
      <c r="S12" s="20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0.25" customHeight="1">
      <c r="A13" s="212"/>
      <c r="B13" s="212"/>
      <c r="C13" s="212"/>
      <c r="D13" s="212"/>
      <c r="E13" s="211"/>
      <c r="F13" s="252" t="s">
        <v>77</v>
      </c>
      <c r="G13" s="252"/>
      <c r="H13" s="252"/>
      <c r="I13" s="252"/>
      <c r="J13" s="252"/>
      <c r="K13" s="252"/>
      <c r="L13" s="209"/>
      <c r="M13" s="209"/>
      <c r="N13" s="209"/>
      <c r="O13" s="215"/>
      <c r="P13" s="215"/>
      <c r="Q13" s="215"/>
      <c r="R13" s="215"/>
      <c r="S13" s="209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0.25" customHeight="1">
      <c r="A14" s="212"/>
      <c r="B14" s="212"/>
      <c r="C14" s="212"/>
      <c r="D14" s="212"/>
      <c r="E14" s="211"/>
      <c r="F14" s="216" t="s">
        <v>57</v>
      </c>
      <c r="G14" s="214"/>
      <c r="H14" s="216"/>
      <c r="I14" s="212"/>
      <c r="J14" s="212"/>
      <c r="K14" s="209"/>
      <c r="L14" s="209"/>
      <c r="M14" s="209"/>
      <c r="N14" s="209"/>
      <c r="O14" s="215"/>
      <c r="P14" s="215"/>
      <c r="Q14" s="215"/>
      <c r="R14" s="215"/>
      <c r="S14" s="20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8.75" customHeight="1">
      <c r="A15" s="212"/>
      <c r="B15" s="212"/>
      <c r="C15" s="212"/>
      <c r="D15" s="211"/>
      <c r="E15" s="211"/>
      <c r="F15" s="216" t="s">
        <v>58</v>
      </c>
      <c r="G15" s="214"/>
      <c r="H15" s="216"/>
      <c r="I15" s="212"/>
      <c r="J15" s="212"/>
      <c r="K15" s="209"/>
      <c r="L15" s="209"/>
      <c r="M15" s="209"/>
      <c r="N15" s="209"/>
      <c r="O15" s="215"/>
      <c r="P15" s="215"/>
      <c r="Q15" s="215"/>
      <c r="R15" s="215"/>
      <c r="S15" s="20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9.5" customHeight="1">
      <c r="A16" s="212"/>
      <c r="B16" s="212"/>
      <c r="C16" s="211"/>
      <c r="D16" s="211"/>
      <c r="E16" s="211"/>
      <c r="F16" s="252" t="s">
        <v>59</v>
      </c>
      <c r="G16" s="252"/>
      <c r="H16" s="216"/>
      <c r="I16" s="212"/>
      <c r="J16" s="212"/>
      <c r="K16" s="209"/>
      <c r="L16" s="209"/>
      <c r="M16" s="209"/>
      <c r="N16" s="209"/>
      <c r="O16" s="215"/>
      <c r="P16" s="215"/>
      <c r="Q16" s="215"/>
      <c r="R16" s="215"/>
      <c r="S16" s="20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9.5" customHeight="1">
      <c r="A17" s="211"/>
      <c r="B17" s="211"/>
      <c r="C17" s="211"/>
      <c r="D17" s="211"/>
      <c r="E17" s="211"/>
      <c r="F17" s="209"/>
      <c r="G17" s="242"/>
      <c r="H17" s="242"/>
      <c r="I17" s="242"/>
      <c r="J17" s="242"/>
      <c r="K17" s="209"/>
      <c r="L17" s="209"/>
      <c r="M17" s="209"/>
      <c r="N17" s="209"/>
      <c r="O17" s="215"/>
      <c r="P17" s="215"/>
      <c r="Q17" s="215"/>
      <c r="R17" s="215"/>
      <c r="S17" s="20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2" customHeight="1">
      <c r="A18" s="209"/>
      <c r="B18" s="209"/>
      <c r="C18" s="209"/>
      <c r="D18" s="209"/>
      <c r="E18" s="209"/>
      <c r="F18" s="209"/>
      <c r="G18" s="209" t="s">
        <v>4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9.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9.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25"/>
      <c r="M20" s="209"/>
      <c r="N20" s="209"/>
      <c r="O20" s="209"/>
      <c r="P20" s="209"/>
      <c r="Q20" s="209"/>
      <c r="R20" s="209"/>
      <c r="S20" s="20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2" customHeight="1">
      <c r="A21" s="226" t="s">
        <v>64</v>
      </c>
      <c r="B21" s="227"/>
      <c r="C21" s="227"/>
      <c r="D21" s="227"/>
      <c r="E21" s="22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9.5" customHeight="1">
      <c r="A22" s="229" t="s">
        <v>63</v>
      </c>
      <c r="B22" s="209"/>
      <c r="C22" s="209"/>
      <c r="D22" s="209"/>
      <c r="E22" s="230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9.5" customHeight="1">
      <c r="A23" s="241" t="s">
        <v>65</v>
      </c>
      <c r="B23" s="239"/>
      <c r="C23" s="239"/>
      <c r="D23" s="239"/>
      <c r="E23" s="240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9.5" customHeight="1">
      <c r="A24" s="231" t="s">
        <v>61</v>
      </c>
      <c r="B24" s="217"/>
      <c r="C24" s="217"/>
      <c r="D24" s="217"/>
      <c r="E24" s="232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0.25" customHeight="1">
      <c r="A25" s="233" t="s">
        <v>81</v>
      </c>
      <c r="B25" s="218"/>
      <c r="C25" s="218"/>
      <c r="D25" s="218"/>
      <c r="E25" s="234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.75" customHeight="1">
      <c r="A26" s="235" t="s">
        <v>62</v>
      </c>
      <c r="B26" s="236"/>
      <c r="C26" s="236"/>
      <c r="D26" s="236"/>
      <c r="E26" s="237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7.25" customHeight="1">
      <c r="A27" s="219"/>
      <c r="B27" s="220"/>
      <c r="C27" s="220"/>
      <c r="D27" s="220"/>
      <c r="E27" s="221"/>
      <c r="F27" s="21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52" ht="33">
      <c r="A28" s="215"/>
      <c r="B28" s="222"/>
      <c r="C28" s="222"/>
      <c r="D28" s="222"/>
      <c r="E28" s="223"/>
      <c r="F28" s="223"/>
      <c r="G28" s="214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0:52" ht="33"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0:52" ht="33"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0:52" ht="33"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0:52" ht="33"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0:52" ht="33"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0:52" ht="33"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0:52" ht="33"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0:52" ht="33"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0:52" ht="33"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20:52" ht="33"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20:52" ht="33"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0:52" ht="33"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0:52" ht="33"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0:52" ht="33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20:52" ht="33"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20:52" ht="33"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20:52" ht="33"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20:52" ht="33"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20:52" ht="33"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20:52" ht="33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20:52" ht="33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20:52" ht="33"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20:52" ht="33"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20:52" ht="33"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20:52" ht="33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20:52" ht="33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20:52" ht="33"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20:52" ht="33"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20:52" ht="33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20:52" ht="33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20:52" ht="33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20:52" ht="33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20:52" ht="33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20:52" ht="33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0:52" ht="33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20:52" ht="33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20:52" ht="33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20:52" ht="33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20:52" ht="33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20:52" ht="33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20:52" ht="33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20:52" ht="33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0:52" ht="33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0:52" ht="33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0:52" ht="33"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0:52" ht="33"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0:52" ht="33"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0:52" ht="33"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0:52" ht="33"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0:52" ht="33"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0:52" ht="33"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0:52" ht="33"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0:52" ht="33"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0:52" ht="33"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0:52" ht="33"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0:52" ht="33"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0:52" ht="33"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0:52" ht="33"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0:52" ht="33"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0:52" ht="33"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0:52" ht="33"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0:52" ht="33"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0:52" ht="33"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0:52" ht="33"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0:52" ht="33"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0:52" ht="33"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0:52" ht="33"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0:52" ht="33"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0:52" ht="33"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0:52" ht="33"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0:52" ht="33"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0:52" ht="33"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0:52" ht="33"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0:52" ht="33"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0:52" ht="33"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0:52" ht="33"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0:52" ht="33"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0:52" ht="33"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0:52" ht="33"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0:52" ht="33"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20:52" ht="33"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20:52" ht="33"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20:52" ht="33"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20:52" ht="33"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20:52" ht="33"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20:52" ht="33"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20:52" ht="33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20:52" ht="33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20:52" ht="33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20:52" ht="33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20:52" ht="33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20:52" ht="33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20:52" ht="33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20:52" ht="33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20:52" ht="33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20:52" ht="33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20:52" ht="33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20:52" ht="33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20:52" ht="33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20:52" ht="33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20:52" ht="33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</sheetData>
  <sheetProtection password="C09E" sheet="1" insertColumns="0" pivotTables="0"/>
  <mergeCells count="7">
    <mergeCell ref="G17:J17"/>
    <mergeCell ref="D8:P10"/>
    <mergeCell ref="A5:B5"/>
    <mergeCell ref="A6:B6"/>
    <mergeCell ref="A7:B7"/>
    <mergeCell ref="F13:K13"/>
    <mergeCell ref="F16:G16"/>
  </mergeCells>
  <hyperlinks>
    <hyperlink ref="F13:H13" location="Urakkatunnit!A1" tooltip=" " display="Urakkatunnit"/>
    <hyperlink ref="F16" location="Jakolista!A1" tooltip=" " display="Jakolisä"/>
    <hyperlink ref="F14:H14" location="Välipohjat!A1" tooltip=" " display="Välipohjat"/>
    <hyperlink ref="F15:H15" location="Etumieslisä!A1" tooltip=" " display="Etumieslisä"/>
  </hyperlinks>
  <printOptions/>
  <pageMargins left="0.35" right="0.23" top="0.38" bottom="0.4" header="0.35" footer="0.36"/>
  <pageSetup horizontalDpi="300" verticalDpi="300" orientation="landscape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4" width="14.57421875" style="0" customWidth="1"/>
    <col min="5" max="5" width="16.57421875" style="0" customWidth="1"/>
    <col min="6" max="6" width="13.7109375" style="0" customWidth="1"/>
    <col min="7" max="7" width="11.421875" style="0" customWidth="1"/>
    <col min="8" max="8" width="9.7109375" style="0" customWidth="1"/>
    <col min="9" max="9" width="11.421875" style="0" customWidth="1"/>
  </cols>
  <sheetData>
    <row r="1" spans="1:55" s="135" customFormat="1" ht="7.5" customHeight="1">
      <c r="A1" s="65"/>
      <c r="B1" s="154"/>
      <c r="C1" s="154"/>
      <c r="D1" s="165"/>
      <c r="E1" s="154"/>
      <c r="F1" s="154"/>
      <c r="G1" s="154"/>
      <c r="H1" s="154"/>
      <c r="I1" s="15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135" customFormat="1" ht="11.25" customHeight="1">
      <c r="A2" s="65" t="s">
        <v>3</v>
      </c>
      <c r="B2" s="34"/>
      <c r="C2" s="154"/>
      <c r="D2" s="154"/>
      <c r="E2" s="154"/>
      <c r="F2" s="154"/>
      <c r="G2" s="154"/>
      <c r="H2" s="154"/>
      <c r="I2" s="15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3" s="135" customFormat="1" ht="13.5" customHeight="1">
      <c r="A3" s="152"/>
      <c r="B3" s="204" t="s">
        <v>76</v>
      </c>
      <c r="C3" s="154"/>
      <c r="D3" s="34" t="s">
        <v>78</v>
      </c>
      <c r="E3" s="154"/>
      <c r="F3" s="154"/>
      <c r="G3" s="15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35" customFormat="1" ht="12.75">
      <c r="A4" s="201"/>
      <c r="B4" s="238"/>
      <c r="C4" s="154"/>
      <c r="D4" s="259"/>
      <c r="E4" s="259"/>
      <c r="F4" s="259"/>
      <c r="G4" s="15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35" customFormat="1" ht="9" customHeight="1">
      <c r="A5" s="154"/>
      <c r="B5" s="154"/>
      <c r="C5" s="154"/>
      <c r="D5" s="154"/>
      <c r="E5" s="154"/>
      <c r="F5" s="154"/>
      <c r="G5" s="1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5" s="135" customFormat="1" ht="5.25" customHeight="1" thickBot="1">
      <c r="A6" s="154"/>
      <c r="B6" s="154"/>
      <c r="C6" s="154"/>
      <c r="D6" s="154"/>
      <c r="E6" s="154"/>
      <c r="F6" s="154"/>
      <c r="G6" s="154"/>
      <c r="H6" s="154"/>
      <c r="I6" s="15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s="176" customFormat="1" ht="13.5" customHeight="1" thickBot="1">
      <c r="A7" s="174"/>
      <c r="B7" s="253" t="s">
        <v>5</v>
      </c>
      <c r="C7" s="254"/>
      <c r="D7" s="253" t="s">
        <v>5</v>
      </c>
      <c r="E7" s="254"/>
      <c r="F7" s="253" t="s">
        <v>5</v>
      </c>
      <c r="G7" s="254"/>
      <c r="H7" s="174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</row>
    <row r="8" spans="1:55" s="169" customFormat="1" ht="14.25" customHeight="1" thickBot="1">
      <c r="A8" s="168" t="s">
        <v>6</v>
      </c>
      <c r="B8" s="166" t="s">
        <v>79</v>
      </c>
      <c r="C8" s="167" t="s">
        <v>7</v>
      </c>
      <c r="D8" s="166" t="s">
        <v>79</v>
      </c>
      <c r="E8" s="167" t="s">
        <v>7</v>
      </c>
      <c r="F8" s="166" t="s">
        <v>79</v>
      </c>
      <c r="G8" s="167" t="s">
        <v>7</v>
      </c>
      <c r="H8" s="202" t="s">
        <v>8</v>
      </c>
      <c r="I8" s="203" t="s">
        <v>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135" customFormat="1" ht="12.75" customHeight="1" thickBot="1">
      <c r="A9" s="136"/>
      <c r="B9" s="137"/>
      <c r="C9" s="138"/>
      <c r="D9" s="137"/>
      <c r="E9" s="138"/>
      <c r="F9" s="137"/>
      <c r="G9" s="138"/>
      <c r="H9" s="199">
        <f>SUM(B9+D9+F9)</f>
        <v>0</v>
      </c>
      <c r="I9" s="134">
        <f>B9*C9+D9*E9+F9*G9</f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135" customFormat="1" ht="12.75" customHeight="1" thickBot="1">
      <c r="A10" s="136"/>
      <c r="B10" s="137"/>
      <c r="C10" s="138"/>
      <c r="D10" s="137"/>
      <c r="E10" s="138"/>
      <c r="F10" s="137"/>
      <c r="G10" s="138"/>
      <c r="H10" s="199">
        <f aca="true" t="shared" si="0" ref="H10:H22">SUM(B10+D10+F10)</f>
        <v>0</v>
      </c>
      <c r="I10" s="134">
        <f aca="true" t="shared" si="1" ref="I10:I23">B10*C10+D10*E10+F10*G10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s="135" customFormat="1" ht="12.75" customHeight="1" thickBot="1">
      <c r="A11" s="136"/>
      <c r="B11" s="137"/>
      <c r="C11" s="138"/>
      <c r="D11" s="137"/>
      <c r="E11" s="138"/>
      <c r="F11" s="137"/>
      <c r="G11" s="138"/>
      <c r="H11" s="199">
        <f t="shared" si="0"/>
        <v>0</v>
      </c>
      <c r="I11" s="134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135" customFormat="1" ht="12.75" customHeight="1" thickBot="1">
      <c r="A12" s="136"/>
      <c r="B12" s="137"/>
      <c r="C12" s="138"/>
      <c r="D12" s="137"/>
      <c r="E12" s="138"/>
      <c r="F12" s="137"/>
      <c r="G12" s="138"/>
      <c r="H12" s="199">
        <f t="shared" si="0"/>
        <v>0</v>
      </c>
      <c r="I12" s="134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135" customFormat="1" ht="12.75" customHeight="1" thickBot="1">
      <c r="A13" s="136"/>
      <c r="B13" s="137"/>
      <c r="C13" s="138"/>
      <c r="D13" s="137"/>
      <c r="E13" s="138"/>
      <c r="F13" s="137"/>
      <c r="G13" s="138"/>
      <c r="H13" s="199">
        <f t="shared" si="0"/>
        <v>0</v>
      </c>
      <c r="I13" s="134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135" customFormat="1" ht="12.75" customHeight="1" thickBot="1">
      <c r="A14" s="136"/>
      <c r="B14" s="137"/>
      <c r="C14" s="138"/>
      <c r="D14" s="137"/>
      <c r="E14" s="138"/>
      <c r="F14" s="137"/>
      <c r="G14" s="138"/>
      <c r="H14" s="199">
        <f t="shared" si="0"/>
        <v>0</v>
      </c>
      <c r="I14" s="134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135" customFormat="1" ht="12.75" customHeight="1" thickBot="1">
      <c r="A15" s="136"/>
      <c r="B15" s="137"/>
      <c r="C15" s="138"/>
      <c r="D15" s="137"/>
      <c r="E15" s="138"/>
      <c r="F15" s="137"/>
      <c r="G15" s="138"/>
      <c r="H15" s="199">
        <f t="shared" si="0"/>
        <v>0</v>
      </c>
      <c r="I15" s="134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135" customFormat="1" ht="12.75" customHeight="1" thickBot="1">
      <c r="A16" s="136"/>
      <c r="B16" s="137"/>
      <c r="C16" s="138"/>
      <c r="D16" s="137"/>
      <c r="E16" s="138"/>
      <c r="F16" s="137"/>
      <c r="G16" s="138"/>
      <c r="H16" s="199">
        <f t="shared" si="0"/>
        <v>0</v>
      </c>
      <c r="I16" s="134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135" customFormat="1" ht="12.75" customHeight="1" thickBot="1">
      <c r="A17" s="136"/>
      <c r="B17" s="137"/>
      <c r="C17" s="138"/>
      <c r="D17" s="137"/>
      <c r="E17" s="138"/>
      <c r="F17" s="137"/>
      <c r="G17" s="138"/>
      <c r="H17" s="199">
        <f t="shared" si="0"/>
        <v>0</v>
      </c>
      <c r="I17" s="134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135" customFormat="1" ht="12.75" customHeight="1" thickBot="1">
      <c r="A18" s="136"/>
      <c r="B18" s="137"/>
      <c r="C18" s="138"/>
      <c r="D18" s="137"/>
      <c r="E18" s="138"/>
      <c r="F18" s="137"/>
      <c r="G18" s="138"/>
      <c r="H18" s="199">
        <f t="shared" si="0"/>
        <v>0</v>
      </c>
      <c r="I18" s="134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135" customFormat="1" ht="12.75" customHeight="1" thickBot="1">
      <c r="A19" s="136"/>
      <c r="B19" s="137"/>
      <c r="C19" s="138"/>
      <c r="D19" s="137"/>
      <c r="E19" s="138"/>
      <c r="F19" s="137"/>
      <c r="G19" s="138"/>
      <c r="H19" s="199">
        <f t="shared" si="0"/>
        <v>0</v>
      </c>
      <c r="I19" s="134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173" customFormat="1" ht="12.75" customHeight="1" thickBot="1">
      <c r="A20" s="136"/>
      <c r="B20" s="137"/>
      <c r="C20" s="138"/>
      <c r="D20" s="137"/>
      <c r="E20" s="138"/>
      <c r="F20" s="137"/>
      <c r="G20" s="138"/>
      <c r="H20" s="199">
        <f t="shared" si="0"/>
        <v>0</v>
      </c>
      <c r="I20" s="134">
        <f t="shared" si="1"/>
        <v>0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</row>
    <row r="21" spans="1:55" s="135" customFormat="1" ht="12.75" customHeight="1" thickBot="1">
      <c r="A21" s="136"/>
      <c r="B21" s="137"/>
      <c r="C21" s="138"/>
      <c r="D21" s="137"/>
      <c r="E21" s="138"/>
      <c r="F21" s="137"/>
      <c r="G21" s="138"/>
      <c r="H21" s="199">
        <f t="shared" si="0"/>
        <v>0</v>
      </c>
      <c r="I21" s="134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135" customFormat="1" ht="12.75" customHeight="1" thickBot="1">
      <c r="A22" s="136"/>
      <c r="B22" s="137"/>
      <c r="C22" s="138"/>
      <c r="D22" s="137"/>
      <c r="E22" s="138"/>
      <c r="F22" s="137"/>
      <c r="G22" s="138"/>
      <c r="H22" s="199">
        <f t="shared" si="0"/>
        <v>0</v>
      </c>
      <c r="I22" s="134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135" customFormat="1" ht="12.75" customHeight="1" thickBot="1">
      <c r="A23" s="139"/>
      <c r="B23" s="140"/>
      <c r="C23" s="141"/>
      <c r="D23" s="140"/>
      <c r="E23" s="141"/>
      <c r="F23" s="140"/>
      <c r="G23" s="141"/>
      <c r="H23" s="199">
        <f>SUM(B23+D23+F23)</f>
        <v>0</v>
      </c>
      <c r="I23" s="134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135" customFormat="1" ht="13.5" thickBot="1">
      <c r="A24" s="257" t="s">
        <v>72</v>
      </c>
      <c r="B24" s="258"/>
      <c r="C24" s="258"/>
      <c r="D24" s="198"/>
      <c r="E24" s="198"/>
      <c r="F24" s="198"/>
      <c r="G24" s="198"/>
      <c r="H24" s="170"/>
      <c r="I24" s="17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s="173" customFormat="1" ht="12.75" customHeight="1">
      <c r="A25" s="142"/>
      <c r="B25" s="143"/>
      <c r="C25" s="144"/>
      <c r="D25" s="143"/>
      <c r="E25" s="144"/>
      <c r="F25" s="143"/>
      <c r="G25" s="144"/>
      <c r="H25" s="200">
        <f>SUM(B25+D25+F25)</f>
        <v>0</v>
      </c>
      <c r="I25" s="145">
        <f>B25*C25+D25*E25+F25*G25</f>
        <v>0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</row>
    <row r="26" spans="1:55" s="135" customFormat="1" ht="12.75" customHeight="1">
      <c r="A26" s="146"/>
      <c r="B26" s="147"/>
      <c r="C26" s="148"/>
      <c r="D26" s="147"/>
      <c r="E26" s="148"/>
      <c r="F26" s="147"/>
      <c r="G26" s="148"/>
      <c r="H26" s="200">
        <f>SUM(B26+D26+F26)</f>
        <v>0</v>
      </c>
      <c r="I26" s="145">
        <f>B26*C26+D26*E26+F26*G26</f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s="135" customFormat="1" ht="12.75" customHeight="1">
      <c r="A27" s="146"/>
      <c r="B27" s="147"/>
      <c r="C27" s="148"/>
      <c r="D27" s="147"/>
      <c r="E27" s="148"/>
      <c r="F27" s="147"/>
      <c r="G27" s="148"/>
      <c r="H27" s="200">
        <f>SUM(B27+D27+F27)</f>
        <v>0</v>
      </c>
      <c r="I27" s="145">
        <f>B27*C27+D27*E27+F27*G27</f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s="135" customFormat="1" ht="12.75" customHeight="1" thickBot="1">
      <c r="A28" s="149"/>
      <c r="B28" s="150"/>
      <c r="C28" s="151"/>
      <c r="D28" s="150"/>
      <c r="E28" s="151"/>
      <c r="F28" s="150"/>
      <c r="G28" s="151"/>
      <c r="H28" s="200">
        <f>SUM(B28+D28+F28)</f>
        <v>0</v>
      </c>
      <c r="I28" s="145">
        <f>B28*C28+D28*E28+F28*G28</f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s="135" customFormat="1" ht="13.5" thickBot="1">
      <c r="A29" s="255" t="s">
        <v>73</v>
      </c>
      <c r="B29" s="256"/>
      <c r="C29" s="256"/>
      <c r="D29" s="197"/>
      <c r="E29" s="197"/>
      <c r="F29" s="197"/>
      <c r="G29" s="197"/>
      <c r="H29" s="170"/>
      <c r="I29" s="17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9" s="135" customFormat="1" ht="12.75" customHeight="1">
      <c r="A30" s="188"/>
      <c r="B30" s="189"/>
      <c r="C30" s="190"/>
      <c r="D30" s="189"/>
      <c r="E30" s="190"/>
      <c r="F30" s="189"/>
      <c r="G30" s="190"/>
      <c r="H30" s="200">
        <f>SUM(B30+D30+F30)</f>
        <v>0</v>
      </c>
      <c r="I30" s="145">
        <f>B30*C30+D30*E30+F30*G30</f>
        <v>0</v>
      </c>
      <c r="J30" s="155"/>
      <c r="K30" s="154"/>
      <c r="L30" s="153"/>
      <c r="M30" s="15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s="135" customFormat="1" ht="12.75" customHeight="1">
      <c r="A31" s="191"/>
      <c r="B31" s="192"/>
      <c r="C31" s="193"/>
      <c r="D31" s="192"/>
      <c r="E31" s="193"/>
      <c r="F31" s="192"/>
      <c r="G31" s="193"/>
      <c r="H31" s="200">
        <f>SUM(B31+D31+F31)</f>
        <v>0</v>
      </c>
      <c r="I31" s="145">
        <f>B31*C31+D31*E31+F31*G31</f>
        <v>0</v>
      </c>
      <c r="J31" s="154"/>
      <c r="K31" s="154"/>
      <c r="L31" s="154"/>
      <c r="M31" s="15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s="135" customFormat="1" ht="12.75" customHeight="1">
      <c r="A32" s="191"/>
      <c r="B32" s="192"/>
      <c r="C32" s="193"/>
      <c r="D32" s="192"/>
      <c r="E32" s="193"/>
      <c r="F32" s="192"/>
      <c r="G32" s="193"/>
      <c r="H32" s="200">
        <f>SUM(B32+D32+F32)</f>
        <v>0</v>
      </c>
      <c r="I32" s="145">
        <f>B32*C32+D32*E32+F32*G32</f>
        <v>0</v>
      </c>
      <c r="J32" s="154"/>
      <c r="K32" s="154"/>
      <c r="L32" s="154"/>
      <c r="M32" s="15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s="135" customFormat="1" ht="12.75" customHeight="1" thickBot="1">
      <c r="A33" s="194"/>
      <c r="B33" s="195"/>
      <c r="C33" s="196"/>
      <c r="D33" s="195"/>
      <c r="E33" s="196"/>
      <c r="F33" s="195"/>
      <c r="G33" s="196"/>
      <c r="H33" s="200">
        <f>SUM(B33+D33+F33)</f>
        <v>0</v>
      </c>
      <c r="I33" s="145">
        <f>B33*C33+D33*E33+F33*G33</f>
        <v>0</v>
      </c>
      <c r="J33" s="154"/>
      <c r="K33" s="154"/>
      <c r="L33" s="154"/>
      <c r="M33" s="15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s="135" customFormat="1" ht="12" customHeight="1">
      <c r="A34" s="152" t="s">
        <v>10</v>
      </c>
      <c r="B34" s="153">
        <f>SUM(B9:B33)</f>
        <v>0</v>
      </c>
      <c r="C34" s="153"/>
      <c r="D34" s="153">
        <f>SUM(D9:D33)</f>
        <v>0</v>
      </c>
      <c r="E34" s="153"/>
      <c r="F34" s="153">
        <f>SUM(F9:F33)</f>
        <v>0</v>
      </c>
      <c r="G34" s="153"/>
      <c r="H34" s="155">
        <f>SUM(H9:H23,H25:H28,H30:H33)</f>
        <v>0</v>
      </c>
      <c r="I34" s="205">
        <f>SUM(I9:I23,I25:I28,I30:I33)</f>
        <v>0</v>
      </c>
      <c r="J34" s="154"/>
      <c r="K34" s="154"/>
      <c r="L34" s="154"/>
      <c r="M34" s="154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5" s="135" customFormat="1" ht="9.7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2.75">
      <c r="A36" s="157" t="s">
        <v>11</v>
      </c>
      <c r="B36" s="158"/>
      <c r="C36" s="159">
        <f>SUM(B4)</f>
        <v>0</v>
      </c>
      <c r="D36" s="160" t="s">
        <v>12</v>
      </c>
      <c r="E36" s="15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3.5" thickBot="1">
      <c r="A37" s="161" t="s">
        <v>5</v>
      </c>
      <c r="B37" s="162"/>
      <c r="C37" s="163">
        <f>H34</f>
        <v>0</v>
      </c>
      <c r="D37" s="164" t="s">
        <v>13</v>
      </c>
      <c r="E37" s="15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5" customHeight="1" thickBot="1">
      <c r="A38" s="154" t="s">
        <v>14</v>
      </c>
      <c r="B38" s="154"/>
      <c r="C38" s="207" t="e">
        <f>SUM(C36/C37)</f>
        <v>#DIV/0!</v>
      </c>
      <c r="D38" s="154"/>
      <c r="E38" s="15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2.75">
      <c r="A39" s="154"/>
      <c r="B39" s="154"/>
      <c r="C39" s="154"/>
      <c r="D39" s="154"/>
      <c r="E39" s="15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4.25">
      <c r="A41" s="9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409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409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409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409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409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409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409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409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409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409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409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409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409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409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409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409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409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409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409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409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409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409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409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409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409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409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409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409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409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409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409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409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409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409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409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409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409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409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409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409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409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409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409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409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409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409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409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409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409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409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409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409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409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409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409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409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409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409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409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409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409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409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409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409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409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409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409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409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409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409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409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409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409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409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409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409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409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409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409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409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409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409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409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409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409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409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409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409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409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409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409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409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409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409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409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409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409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409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409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409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409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409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409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409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409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409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409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409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409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409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409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409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409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409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409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409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409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409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409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409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409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409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409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409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409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409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409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409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409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409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409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409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409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409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409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409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409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409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409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409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409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409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409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409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409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409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409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409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409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409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409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409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409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409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409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409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409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409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409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ht="409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ht="409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ht="409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409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ht="409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ht="409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ht="409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ht="409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ht="409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ht="409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ht="409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ht="409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ht="409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ht="409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ht="409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ht="409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ht="409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ht="409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ht="409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ht="409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409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ht="409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ht="409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ht="409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ht="409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ht="409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ht="409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ht="409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ht="409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ht="409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ht="409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ht="409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ht="409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ht="409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ht="409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ht="409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ht="409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ht="409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ht="409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ht="409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ht="409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ht="409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ht="409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ht="409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ht="409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ht="409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ht="409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ht="409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ht="409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ht="409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ht="409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ht="409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ht="409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ht="409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ht="409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ht="409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ht="409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ht="409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409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409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409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409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ht="409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ht="409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ht="409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ht="409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ht="409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ht="409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ht="409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ht="409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ht="409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ht="409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ht="409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ht="409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ht="409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ht="409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ht="409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ht="409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ht="409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409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ht="409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ht="409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ht="409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ht="409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ht="409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ht="409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ht="409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ht="409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ht="409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ht="409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ht="409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ht="409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ht="409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ht="409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ht="409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ht="409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ht="409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ht="409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ht="409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ht="409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ht="409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 ht="409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 ht="409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 ht="409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 ht="409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 ht="409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 ht="409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 ht="409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 ht="409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 ht="409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 ht="409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 ht="409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 ht="409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 ht="409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 ht="409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409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 ht="409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 ht="409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 ht="409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 ht="409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 ht="409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 ht="409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 ht="409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 ht="409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 ht="409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 ht="409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 ht="409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 ht="409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 ht="409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 ht="409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 ht="409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 ht="409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 ht="409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 ht="409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 ht="409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 ht="409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 ht="409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 ht="409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 ht="409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ht="409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ht="409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ht="409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ht="409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ht="409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ht="409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ht="409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ht="409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ht="409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ht="409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ht="409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ht="409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ht="409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ht="409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ht="409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ht="409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ht="409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ht="409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ht="409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ht="409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ht="409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ht="409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ht="409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ht="409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ht="409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ht="409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ht="409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ht="409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ht="409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ht="409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ht="409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ht="409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ht="409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409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ht="409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ht="409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ht="409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ht="409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ht="409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ht="409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ht="409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ht="409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ht="409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ht="409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ht="409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ht="409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ht="409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ht="409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ht="409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ht="409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ht="409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ht="409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ht="409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ht="409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ht="409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ht="409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ht="409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ht="409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ht="409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ht="409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ht="409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ht="409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ht="409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ht="409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ht="409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ht="409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ht="409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ht="409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ht="409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ht="409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ht="409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ht="409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ht="409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ht="409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ht="409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ht="409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ht="409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ht="409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ht="409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ht="409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ht="409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ht="409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ht="409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ht="409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ht="409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ht="409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ht="409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ht="409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ht="409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ht="409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ht="409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ht="409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ht="409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ht="409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ht="409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ht="409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ht="409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ht="409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ht="409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ht="409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ht="409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ht="409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ht="409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ht="409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ht="409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ht="409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ht="409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ht="409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ht="409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ht="409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ht="409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ht="409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ht="409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ht="409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ht="409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ht="409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ht="409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ht="409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ht="409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ht="409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ht="409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ht="409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ht="409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ht="409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ht="409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ht="409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ht="409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ht="409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ht="409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ht="409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ht="409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ht="409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ht="409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ht="409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ht="409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ht="409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ht="409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ht="409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ht="409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ht="409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ht="409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ht="409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ht="409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ht="409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ht="409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ht="409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ht="409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ht="409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ht="409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ht="409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ht="409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ht="409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ht="409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ht="409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ht="409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ht="409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ht="409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ht="409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ht="409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ht="409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ht="409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ht="409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ht="409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ht="409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ht="409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ht="409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ht="409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ht="409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ht="409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ht="409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ht="409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ht="409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ht="409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ht="409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ht="409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ht="409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ht="409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ht="409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ht="409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ht="409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ht="409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ht="409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ht="409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ht="409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ht="409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ht="409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ht="409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ht="409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ht="409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ht="409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ht="409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ht="409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ht="409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ht="409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ht="409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ht="409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ht="409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ht="409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ht="409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ht="409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ht="409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ht="409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ht="409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ht="409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ht="409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ht="409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ht="409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ht="409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ht="409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ht="409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ht="409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ht="409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ht="409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ht="409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ht="409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ht="409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ht="409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ht="409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ht="409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ht="409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ht="409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ht="409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ht="409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ht="409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ht="409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ht="409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ht="409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ht="409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ht="409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ht="409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ht="409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ht="409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ht="409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ht="409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ht="409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ht="409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ht="409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ht="409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ht="409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ht="409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ht="409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ht="409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ht="409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ht="409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ht="409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ht="409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ht="409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ht="409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ht="409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ht="409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ht="409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ht="409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ht="409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ht="409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ht="409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ht="409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ht="409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ht="409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ht="409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ht="409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ht="409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ht="409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ht="409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ht="409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ht="409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ht="409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ht="409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ht="409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ht="409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ht="409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ht="409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ht="409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ht="409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ht="409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ht="409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ht="409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ht="409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ht="409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ht="409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ht="409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ht="409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ht="409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ht="409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ht="409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ht="409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ht="409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ht="409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ht="409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ht="409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ht="409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ht="409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ht="409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ht="409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ht="409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ht="409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ht="409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ht="409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ht="409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ht="409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ht="409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ht="409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ht="409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ht="409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ht="409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ht="409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ht="409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ht="409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ht="409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ht="409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ht="409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ht="409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ht="409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ht="409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ht="409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ht="409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ht="409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ht="409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ht="409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ht="409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ht="409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ht="409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409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409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409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409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409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409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409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409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409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409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409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409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409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409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409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409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409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409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409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409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409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409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409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409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409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409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409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409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409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409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409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409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409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409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409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409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409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409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409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409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409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409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409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409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409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409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409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409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409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409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409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409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409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409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409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409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409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409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409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409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409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409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409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409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409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409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409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409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409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409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409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409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409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409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409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409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409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409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" ht="409.5">
      <c r="A745" s="6"/>
      <c r="B745" s="6"/>
      <c r="C745" s="6"/>
      <c r="D745" s="6"/>
      <c r="E745" s="6"/>
    </row>
    <row r="746" spans="1:5" ht="409.5">
      <c r="A746" s="6"/>
      <c r="B746" s="6"/>
      <c r="C746" s="6"/>
      <c r="D746" s="6"/>
      <c r="E746" s="6"/>
    </row>
    <row r="747" spans="1:5" ht="409.5">
      <c r="A747" s="6"/>
      <c r="B747" s="6"/>
      <c r="C747" s="6"/>
      <c r="D747" s="6"/>
      <c r="E747" s="6"/>
    </row>
    <row r="748" spans="1:5" ht="409.5">
      <c r="A748" s="6"/>
      <c r="B748" s="6"/>
      <c r="C748" s="6"/>
      <c r="D748" s="6"/>
      <c r="E748" s="6"/>
    </row>
  </sheetData>
  <sheetProtection password="C75E" sheet="1"/>
  <mergeCells count="6">
    <mergeCell ref="B7:C7"/>
    <mergeCell ref="A29:C29"/>
    <mergeCell ref="A24:C24"/>
    <mergeCell ref="D7:E7"/>
    <mergeCell ref="F7:G7"/>
    <mergeCell ref="D4:F4"/>
  </mergeCells>
  <hyperlinks>
    <hyperlink ref="A2" location="Etusivu!A1" tooltip="Tästä pääset etusivulle" display="Etusivu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6" customWidth="1"/>
    <col min="2" max="2" width="7.7109375" style="6" customWidth="1"/>
    <col min="3" max="11" width="9.140625" style="6" customWidth="1"/>
    <col min="12" max="12" width="10.57421875" style="6" customWidth="1"/>
    <col min="13" max="16384" width="9.140625" style="6" customWidth="1"/>
  </cols>
  <sheetData>
    <row r="1" spans="1:9" ht="12.75">
      <c r="A1" s="13"/>
      <c r="B1" s="5"/>
      <c r="C1" s="5"/>
      <c r="D1" s="5"/>
      <c r="E1" s="5"/>
      <c r="F1" s="10"/>
      <c r="G1" s="10"/>
      <c r="H1" s="10"/>
      <c r="I1" s="9"/>
    </row>
    <row r="2" spans="1:8" ht="12.75">
      <c r="A2" s="64" t="s">
        <v>3</v>
      </c>
      <c r="B2" s="5"/>
      <c r="C2" s="5"/>
      <c r="D2" s="5"/>
      <c r="E2" s="14"/>
      <c r="F2" s="5"/>
      <c r="G2" s="5"/>
      <c r="H2" s="5"/>
    </row>
    <row r="3" ht="12.75">
      <c r="E3" s="14"/>
    </row>
    <row r="4" spans="5:8" ht="15.75">
      <c r="E4" s="14"/>
      <c r="F4" s="15"/>
      <c r="G4" s="262" t="s">
        <v>17</v>
      </c>
      <c r="H4" s="262"/>
    </row>
    <row r="5" ht="12.75">
      <c r="D5" s="6" t="s">
        <v>18</v>
      </c>
    </row>
    <row r="6" spans="4:13" ht="13.5" thickBot="1">
      <c r="D6" s="25"/>
      <c r="E6" s="26"/>
      <c r="F6" s="27"/>
      <c r="G6" s="27"/>
      <c r="H6" s="27"/>
      <c r="I6" s="27"/>
      <c r="J6" s="27"/>
      <c r="K6" s="27"/>
      <c r="L6" s="27"/>
      <c r="M6" s="15" t="s">
        <v>10</v>
      </c>
    </row>
    <row r="7" spans="1:13" ht="13.5" thickBot="1">
      <c r="A7" s="260">
        <f>Urakkatunnit!A9</f>
        <v>0</v>
      </c>
      <c r="B7" s="261"/>
      <c r="C7" s="261"/>
      <c r="D7" s="28"/>
      <c r="E7" s="28"/>
      <c r="F7" s="28"/>
      <c r="G7" s="28"/>
      <c r="H7" s="28"/>
      <c r="I7" s="28"/>
      <c r="J7" s="28"/>
      <c r="K7" s="28"/>
      <c r="L7" s="28"/>
      <c r="M7" s="16">
        <f>SUM(D7:L7)</f>
        <v>0</v>
      </c>
    </row>
    <row r="8" spans="1:13" ht="13.5" thickBot="1">
      <c r="A8" s="260">
        <f>Urakkatunnit!A10</f>
        <v>0</v>
      </c>
      <c r="B8" s="261"/>
      <c r="C8" s="261"/>
      <c r="D8" s="28"/>
      <c r="E8" s="28"/>
      <c r="F8" s="28"/>
      <c r="G8" s="28"/>
      <c r="H8" s="28"/>
      <c r="I8" s="28"/>
      <c r="J8" s="28"/>
      <c r="K8" s="28"/>
      <c r="L8" s="28"/>
      <c r="M8" s="17">
        <f>SUM(D8:L8)</f>
        <v>0</v>
      </c>
    </row>
    <row r="9" spans="1:13" ht="13.5" thickBot="1">
      <c r="A9" s="260">
        <f>Urakkatunnit!A11</f>
        <v>0</v>
      </c>
      <c r="B9" s="261"/>
      <c r="C9" s="261"/>
      <c r="D9" s="28"/>
      <c r="E9" s="28"/>
      <c r="F9" s="28"/>
      <c r="G9" s="28"/>
      <c r="H9" s="28"/>
      <c r="I9" s="28"/>
      <c r="J9" s="28"/>
      <c r="K9" s="28"/>
      <c r="L9" s="28"/>
      <c r="M9" s="16">
        <f aca="true" t="shared" si="0" ref="M9:M21">SUM(D9:L9)</f>
        <v>0</v>
      </c>
    </row>
    <row r="10" spans="1:13" ht="13.5" thickBot="1">
      <c r="A10" s="260">
        <f>Urakkatunnit!A12</f>
        <v>0</v>
      </c>
      <c r="B10" s="261"/>
      <c r="C10" s="261"/>
      <c r="D10" s="28"/>
      <c r="E10" s="28"/>
      <c r="F10" s="28"/>
      <c r="G10" s="28"/>
      <c r="H10" s="28"/>
      <c r="I10" s="28"/>
      <c r="J10" s="28"/>
      <c r="K10" s="28"/>
      <c r="L10" s="28"/>
      <c r="M10" s="17">
        <f t="shared" si="0"/>
        <v>0</v>
      </c>
    </row>
    <row r="11" spans="1:13" ht="13.5" thickBot="1">
      <c r="A11" s="260">
        <f>Urakkatunnit!A13</f>
        <v>0</v>
      </c>
      <c r="B11" s="261"/>
      <c r="C11" s="261"/>
      <c r="D11" s="28"/>
      <c r="E11" s="28"/>
      <c r="F11" s="28"/>
      <c r="G11" s="28"/>
      <c r="H11" s="28"/>
      <c r="I11" s="28"/>
      <c r="J11" s="28"/>
      <c r="K11" s="28"/>
      <c r="L11" s="28"/>
      <c r="M11" s="16">
        <f t="shared" si="0"/>
        <v>0</v>
      </c>
    </row>
    <row r="12" spans="1:13" ht="13.5" thickBot="1">
      <c r="A12" s="260">
        <f>Urakkatunnit!A14</f>
        <v>0</v>
      </c>
      <c r="B12" s="261"/>
      <c r="C12" s="261"/>
      <c r="D12" s="28"/>
      <c r="E12" s="28"/>
      <c r="F12" s="28"/>
      <c r="G12" s="28"/>
      <c r="H12" s="28"/>
      <c r="I12" s="28"/>
      <c r="J12" s="28"/>
      <c r="K12" s="28"/>
      <c r="L12" s="28"/>
      <c r="M12" s="17">
        <f t="shared" si="0"/>
        <v>0</v>
      </c>
    </row>
    <row r="13" spans="1:13" ht="13.5" thickBot="1">
      <c r="A13" s="260">
        <f>Urakkatunnit!A15</f>
        <v>0</v>
      </c>
      <c r="B13" s="261"/>
      <c r="C13" s="261"/>
      <c r="D13" s="28"/>
      <c r="E13" s="28"/>
      <c r="F13" s="28"/>
      <c r="G13" s="28"/>
      <c r="H13" s="28"/>
      <c r="I13" s="28"/>
      <c r="J13" s="28"/>
      <c r="K13" s="28"/>
      <c r="L13" s="28"/>
      <c r="M13" s="16">
        <f t="shared" si="0"/>
        <v>0</v>
      </c>
    </row>
    <row r="14" spans="1:13" ht="13.5" thickBot="1">
      <c r="A14" s="260">
        <f>Urakkatunnit!A16</f>
        <v>0</v>
      </c>
      <c r="B14" s="261"/>
      <c r="C14" s="261"/>
      <c r="D14" s="28"/>
      <c r="E14" s="28"/>
      <c r="F14" s="28"/>
      <c r="G14" s="28"/>
      <c r="H14" s="28"/>
      <c r="I14" s="28"/>
      <c r="J14" s="28"/>
      <c r="K14" s="28"/>
      <c r="L14" s="28"/>
      <c r="M14" s="17">
        <f t="shared" si="0"/>
        <v>0</v>
      </c>
    </row>
    <row r="15" spans="1:13" ht="13.5" thickBot="1">
      <c r="A15" s="260">
        <f>Urakkatunnit!A17</f>
        <v>0</v>
      </c>
      <c r="B15" s="261"/>
      <c r="C15" s="261"/>
      <c r="D15" s="28"/>
      <c r="E15" s="28"/>
      <c r="F15" s="28"/>
      <c r="G15" s="28"/>
      <c r="H15" s="28"/>
      <c r="I15" s="28"/>
      <c r="J15" s="28"/>
      <c r="K15" s="28"/>
      <c r="L15" s="28"/>
      <c r="M15" s="16">
        <f t="shared" si="0"/>
        <v>0</v>
      </c>
    </row>
    <row r="16" spans="1:13" ht="13.5" thickBot="1">
      <c r="A16" s="260">
        <f>Urakkatunnit!A18</f>
        <v>0</v>
      </c>
      <c r="B16" s="261"/>
      <c r="C16" s="261"/>
      <c r="D16" s="28"/>
      <c r="E16" s="28"/>
      <c r="F16" s="28"/>
      <c r="G16" s="28"/>
      <c r="H16" s="28"/>
      <c r="I16" s="28"/>
      <c r="J16" s="28"/>
      <c r="K16" s="28"/>
      <c r="L16" s="28"/>
      <c r="M16" s="17">
        <f t="shared" si="0"/>
        <v>0</v>
      </c>
    </row>
    <row r="17" spans="1:13" ht="13.5" thickBot="1">
      <c r="A17" s="260">
        <f>Urakkatunnit!A19</f>
        <v>0</v>
      </c>
      <c r="B17" s="261"/>
      <c r="C17" s="261"/>
      <c r="D17" s="28"/>
      <c r="E17" s="28"/>
      <c r="F17" s="28"/>
      <c r="G17" s="28"/>
      <c r="H17" s="28"/>
      <c r="I17" s="28"/>
      <c r="J17" s="28"/>
      <c r="K17" s="28"/>
      <c r="L17" s="28"/>
      <c r="M17" s="16">
        <f t="shared" si="0"/>
        <v>0</v>
      </c>
    </row>
    <row r="18" spans="1:13" ht="13.5" thickBot="1">
      <c r="A18" s="260">
        <f>Urakkatunnit!A20</f>
        <v>0</v>
      </c>
      <c r="B18" s="261"/>
      <c r="C18" s="261"/>
      <c r="D18" s="28"/>
      <c r="E18" s="28"/>
      <c r="F18" s="28"/>
      <c r="G18" s="28"/>
      <c r="H18" s="28"/>
      <c r="I18" s="28"/>
      <c r="J18" s="28"/>
      <c r="K18" s="28"/>
      <c r="L18" s="28"/>
      <c r="M18" s="17">
        <f t="shared" si="0"/>
        <v>0</v>
      </c>
    </row>
    <row r="19" spans="1:13" ht="13.5" thickBot="1">
      <c r="A19" s="260">
        <f>Urakkatunnit!A21</f>
        <v>0</v>
      </c>
      <c r="B19" s="261"/>
      <c r="C19" s="261"/>
      <c r="D19" s="28"/>
      <c r="E19" s="28"/>
      <c r="F19" s="28"/>
      <c r="G19" s="28"/>
      <c r="H19" s="28"/>
      <c r="I19" s="28"/>
      <c r="J19" s="28"/>
      <c r="K19" s="28"/>
      <c r="L19" s="28"/>
      <c r="M19" s="16">
        <f t="shared" si="0"/>
        <v>0</v>
      </c>
    </row>
    <row r="20" spans="1:13" ht="13.5" thickBot="1">
      <c r="A20" s="260">
        <f>Urakkatunnit!A22</f>
        <v>0</v>
      </c>
      <c r="B20" s="261"/>
      <c r="C20" s="261"/>
      <c r="D20" s="28"/>
      <c r="E20" s="28"/>
      <c r="F20" s="28"/>
      <c r="G20" s="28"/>
      <c r="H20" s="28"/>
      <c r="I20" s="28"/>
      <c r="J20" s="28"/>
      <c r="K20" s="28"/>
      <c r="L20" s="28"/>
      <c r="M20" s="17">
        <f t="shared" si="0"/>
        <v>0</v>
      </c>
    </row>
    <row r="21" spans="1:13" ht="13.5" thickBot="1">
      <c r="A21" s="260">
        <f>Urakkatunnit!A23</f>
        <v>0</v>
      </c>
      <c r="B21" s="261"/>
      <c r="C21" s="261"/>
      <c r="D21" s="28"/>
      <c r="E21" s="28"/>
      <c r="F21" s="28"/>
      <c r="G21" s="28"/>
      <c r="H21" s="28"/>
      <c r="I21" s="28"/>
      <c r="J21" s="28"/>
      <c r="K21" s="28"/>
      <c r="L21" s="28"/>
      <c r="M21" s="16">
        <f t="shared" si="0"/>
        <v>0</v>
      </c>
    </row>
    <row r="22" spans="1:13" ht="13.5" thickBot="1">
      <c r="A22" s="263">
        <f>Urakkatunnit!A25</f>
        <v>0</v>
      </c>
      <c r="B22" s="264"/>
      <c r="C22" s="265"/>
      <c r="D22" s="28"/>
      <c r="E22" s="28"/>
      <c r="F22" s="28"/>
      <c r="G22" s="28"/>
      <c r="H22" s="28"/>
      <c r="I22" s="28"/>
      <c r="J22" s="28"/>
      <c r="K22" s="28"/>
      <c r="L22" s="28"/>
      <c r="M22" s="125">
        <f>SUM(D22:L22)</f>
        <v>0</v>
      </c>
    </row>
    <row r="23" spans="1:13" ht="13.5" thickBot="1">
      <c r="A23" s="263">
        <f>Urakkatunnit!A26</f>
        <v>0</v>
      </c>
      <c r="B23" s="264"/>
      <c r="C23" s="265"/>
      <c r="D23" s="28"/>
      <c r="E23" s="28"/>
      <c r="F23" s="28"/>
      <c r="G23" s="28"/>
      <c r="H23" s="28"/>
      <c r="I23" s="28"/>
      <c r="J23" s="28"/>
      <c r="K23" s="28"/>
      <c r="L23" s="28"/>
      <c r="M23" s="125">
        <f>SUM(D23:L23)</f>
        <v>0</v>
      </c>
    </row>
    <row r="24" spans="1:13" ht="13.5" thickBot="1">
      <c r="A24" s="263">
        <f>Urakkatunnit!A27</f>
        <v>0</v>
      </c>
      <c r="B24" s="264"/>
      <c r="C24" s="265"/>
      <c r="D24" s="28"/>
      <c r="E24" s="28"/>
      <c r="F24" s="28"/>
      <c r="G24" s="28"/>
      <c r="H24" s="28"/>
      <c r="I24" s="28"/>
      <c r="J24" s="28"/>
      <c r="K24" s="28"/>
      <c r="L24" s="28"/>
      <c r="M24" s="125">
        <f>SUM(D24:L24)</f>
        <v>0</v>
      </c>
    </row>
    <row r="25" spans="1:13" ht="13.5" thickBot="1">
      <c r="A25" s="263">
        <f>Urakkatunnit!A28</f>
        <v>0</v>
      </c>
      <c r="B25" s="264"/>
      <c r="C25" s="265"/>
      <c r="D25" s="28"/>
      <c r="E25" s="28"/>
      <c r="F25" s="28"/>
      <c r="G25" s="28"/>
      <c r="H25" s="28"/>
      <c r="I25" s="28"/>
      <c r="J25" s="28"/>
      <c r="K25" s="28"/>
      <c r="L25" s="28"/>
      <c r="M25" s="125">
        <f>SUM(D25:L25)</f>
        <v>0</v>
      </c>
    </row>
    <row r="26" spans="3:13" ht="13.5" thickBot="1">
      <c r="C26" s="18" t="s">
        <v>19</v>
      </c>
      <c r="D26" s="19">
        <f aca="true" t="shared" si="1" ref="D26:L26">SUM(D7:D25)</f>
        <v>0</v>
      </c>
      <c r="E26" s="20">
        <f t="shared" si="1"/>
        <v>0</v>
      </c>
      <c r="F26" s="21">
        <f t="shared" si="1"/>
        <v>0</v>
      </c>
      <c r="G26" s="21">
        <f t="shared" si="1"/>
        <v>0</v>
      </c>
      <c r="H26" s="21">
        <f t="shared" si="1"/>
        <v>0</v>
      </c>
      <c r="I26" s="21">
        <f t="shared" si="1"/>
        <v>0</v>
      </c>
      <c r="J26" s="21">
        <f t="shared" si="1"/>
        <v>0</v>
      </c>
      <c r="K26" s="21">
        <f t="shared" si="1"/>
        <v>0</v>
      </c>
      <c r="L26" s="22">
        <f t="shared" si="1"/>
        <v>0</v>
      </c>
      <c r="M26" s="124"/>
    </row>
    <row r="27" spans="4:14" ht="13.5" thickBot="1">
      <c r="D27" s="5"/>
      <c r="E27" s="5"/>
      <c r="F27" s="5"/>
      <c r="L27" s="23" t="s">
        <v>20</v>
      </c>
      <c r="M27" s="24">
        <f>SUM(D26:L26)</f>
        <v>0</v>
      </c>
      <c r="N27" s="6" t="s">
        <v>12</v>
      </c>
    </row>
    <row r="28" spans="5:8" ht="12.75">
      <c r="E28" s="5"/>
      <c r="F28" s="5"/>
      <c r="G28" s="5"/>
      <c r="H28" s="5"/>
    </row>
  </sheetData>
  <sheetProtection password="C09E" sheet="1"/>
  <mergeCells count="20">
    <mergeCell ref="A22:C22"/>
    <mergeCell ref="A20:C20"/>
    <mergeCell ref="A23:C23"/>
    <mergeCell ref="A24:C24"/>
    <mergeCell ref="A25:C25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G4:H4"/>
    <mergeCell ref="A7:C7"/>
    <mergeCell ref="A8:C8"/>
    <mergeCell ref="A9:C9"/>
    <mergeCell ref="A10:C10"/>
    <mergeCell ref="A11:C11"/>
  </mergeCells>
  <hyperlinks>
    <hyperlink ref="A2" location="Etusivu!A1" tooltip="Tästä pääset etusivulle" display="Etusiv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1.00390625" style="6" customWidth="1"/>
    <col min="2" max="6" width="9.140625" style="6" customWidth="1"/>
    <col min="7" max="7" width="11.421875" style="6" customWidth="1"/>
    <col min="8" max="8" width="9.140625" style="6" customWidth="1"/>
    <col min="9" max="9" width="12.00390625" style="6" customWidth="1"/>
    <col min="10" max="16384" width="9.140625" style="6" customWidth="1"/>
  </cols>
  <sheetData>
    <row r="1" spans="1:12" ht="14.25">
      <c r="A1" s="13"/>
      <c r="B1" s="11"/>
      <c r="C1" s="11"/>
      <c r="D1" s="11"/>
      <c r="E1" s="11"/>
      <c r="F1" s="11"/>
      <c r="G1" s="32"/>
      <c r="H1" s="11"/>
      <c r="I1" s="11"/>
      <c r="J1" s="32"/>
      <c r="K1" s="32"/>
      <c r="L1" s="32"/>
    </row>
    <row r="2" spans="1:12" ht="15">
      <c r="A2" s="64" t="s">
        <v>3</v>
      </c>
      <c r="B2" s="11"/>
      <c r="C2" s="11"/>
      <c r="D2" s="11"/>
      <c r="E2" s="34" t="s">
        <v>78</v>
      </c>
      <c r="F2" s="154"/>
      <c r="G2" s="154"/>
      <c r="H2" s="11"/>
      <c r="I2" s="11"/>
      <c r="J2" s="32"/>
      <c r="K2" s="32"/>
      <c r="L2" s="32"/>
    </row>
    <row r="3" spans="1:12" ht="14.25">
      <c r="A3" s="31"/>
      <c r="B3" s="31"/>
      <c r="C3" s="31"/>
      <c r="D3" s="31"/>
      <c r="E3" s="271">
        <f>Urakkatunnit!D4</f>
        <v>0</v>
      </c>
      <c r="F3" s="271"/>
      <c r="G3" s="271"/>
      <c r="H3" s="271"/>
      <c r="I3" s="11"/>
      <c r="J3" s="32"/>
      <c r="K3" s="32"/>
      <c r="L3" s="32"/>
    </row>
    <row r="4" spans="1:12" ht="20.25">
      <c r="A4" s="266" t="s">
        <v>38</v>
      </c>
      <c r="B4" s="266"/>
      <c r="C4" s="266"/>
      <c r="D4" s="266"/>
      <c r="E4" s="31"/>
      <c r="F4" s="31"/>
      <c r="G4" s="31"/>
      <c r="H4" s="11"/>
      <c r="I4" s="11"/>
      <c r="J4" s="32"/>
      <c r="K4" s="32"/>
      <c r="L4" s="32"/>
    </row>
    <row r="5" spans="1:12" ht="15">
      <c r="A5" s="31"/>
      <c r="B5" s="31"/>
      <c r="C5" s="31"/>
      <c r="D5" s="31"/>
      <c r="E5" s="31"/>
      <c r="F5" s="31"/>
      <c r="G5" s="33"/>
      <c r="H5" s="34"/>
      <c r="I5" s="11"/>
      <c r="J5" s="32"/>
      <c r="K5" s="32"/>
      <c r="L5" s="32"/>
    </row>
    <row r="6" spans="1:12" ht="14.25">
      <c r="A6" s="31"/>
      <c r="B6" s="31"/>
      <c r="C6" s="31"/>
      <c r="D6" s="31"/>
      <c r="E6" s="31"/>
      <c r="F6" s="31"/>
      <c r="G6" s="31"/>
      <c r="H6" s="11"/>
      <c r="I6" s="11"/>
      <c r="J6" s="32"/>
      <c r="K6" s="32"/>
      <c r="L6" s="32"/>
    </row>
    <row r="7" spans="1:12" ht="14.25">
      <c r="A7" s="31" t="s">
        <v>21</v>
      </c>
      <c r="B7" s="31"/>
      <c r="C7" s="31"/>
      <c r="D7" s="31"/>
      <c r="E7" s="267" t="s">
        <v>22</v>
      </c>
      <c r="F7" s="267"/>
      <c r="G7" s="31"/>
      <c r="H7" s="11"/>
      <c r="I7" s="35">
        <f>SUM(Urakkatunnit!B4)</f>
        <v>0</v>
      </c>
      <c r="J7" s="36" t="s">
        <v>12</v>
      </c>
      <c r="K7" s="32"/>
      <c r="L7" s="32"/>
    </row>
    <row r="8" spans="1:12" ht="14.25">
      <c r="A8" s="37" t="s">
        <v>69</v>
      </c>
      <c r="B8" s="37"/>
      <c r="C8" s="37"/>
      <c r="D8" s="38" t="s">
        <v>0</v>
      </c>
      <c r="E8" s="58"/>
      <c r="F8" s="39" t="s">
        <v>23</v>
      </c>
      <c r="G8" s="113">
        <f>SUM(Urakkatunnit!B9:B23)</f>
        <v>0</v>
      </c>
      <c r="H8" s="40" t="s">
        <v>24</v>
      </c>
      <c r="I8" s="41">
        <f aca="true" t="shared" si="0" ref="I8:I13">E8*G8</f>
        <v>0</v>
      </c>
      <c r="J8" s="36" t="s">
        <v>12</v>
      </c>
      <c r="K8" s="32"/>
      <c r="L8" s="32"/>
    </row>
    <row r="9" spans="1:12" ht="14.25">
      <c r="A9" s="106" t="s">
        <v>71</v>
      </c>
      <c r="B9" s="106"/>
      <c r="C9" s="106"/>
      <c r="D9" s="107"/>
      <c r="E9" s="58"/>
      <c r="F9" s="39" t="s">
        <v>23</v>
      </c>
      <c r="G9" s="113">
        <f>SUM(Urakkatunnit!B25:B28)</f>
        <v>0</v>
      </c>
      <c r="H9" s="40" t="s">
        <v>24</v>
      </c>
      <c r="I9" s="41">
        <f t="shared" si="0"/>
        <v>0</v>
      </c>
      <c r="J9" s="36"/>
      <c r="K9" s="32"/>
      <c r="L9" s="32"/>
    </row>
    <row r="10" spans="1:12" ht="14.25">
      <c r="A10" s="37" t="s">
        <v>69</v>
      </c>
      <c r="B10" s="31"/>
      <c r="C10" s="31"/>
      <c r="D10" s="38" t="s">
        <v>1</v>
      </c>
      <c r="E10" s="58"/>
      <c r="F10" s="39" t="s">
        <v>23</v>
      </c>
      <c r="G10" s="113">
        <f>SUM(Urakkatunnit!D9:D23)</f>
        <v>0</v>
      </c>
      <c r="H10" s="40" t="s">
        <v>24</v>
      </c>
      <c r="I10" s="41">
        <f t="shared" si="0"/>
        <v>0</v>
      </c>
      <c r="J10" s="36" t="s">
        <v>12</v>
      </c>
      <c r="K10" s="32"/>
      <c r="L10" s="32"/>
    </row>
    <row r="11" spans="1:12" ht="14.25">
      <c r="A11" s="106" t="s">
        <v>71</v>
      </c>
      <c r="B11" s="109"/>
      <c r="C11" s="109"/>
      <c r="D11" s="110"/>
      <c r="E11" s="58"/>
      <c r="F11" s="39" t="s">
        <v>23</v>
      </c>
      <c r="G11" s="113">
        <f>SUM(Urakkatunnit!D25:D28)</f>
        <v>0</v>
      </c>
      <c r="H11" s="40" t="s">
        <v>24</v>
      </c>
      <c r="I11" s="41">
        <f t="shared" si="0"/>
        <v>0</v>
      </c>
      <c r="J11" s="36"/>
      <c r="K11" s="32"/>
      <c r="L11" s="32"/>
    </row>
    <row r="12" spans="1:12" ht="14.25">
      <c r="A12" s="37" t="s">
        <v>69</v>
      </c>
      <c r="B12" s="32"/>
      <c r="C12" s="32"/>
      <c r="D12" s="42" t="s">
        <v>2</v>
      </c>
      <c r="E12" s="108"/>
      <c r="F12" s="39" t="s">
        <v>23</v>
      </c>
      <c r="G12" s="113">
        <f>SUM(Urakkatunnit!F9:F23)</f>
        <v>0</v>
      </c>
      <c r="H12" s="40" t="s">
        <v>24</v>
      </c>
      <c r="I12" s="41">
        <f t="shared" si="0"/>
        <v>0</v>
      </c>
      <c r="J12" s="36" t="s">
        <v>12</v>
      </c>
      <c r="K12" s="32"/>
      <c r="L12" s="32"/>
    </row>
    <row r="13" spans="1:12" ht="14.25">
      <c r="A13" s="106" t="s">
        <v>71</v>
      </c>
      <c r="B13" s="111"/>
      <c r="C13" s="111"/>
      <c r="D13" s="112"/>
      <c r="E13" s="58"/>
      <c r="F13" s="39" t="s">
        <v>23</v>
      </c>
      <c r="G13" s="113">
        <f>SUM(Urakkatunnit!F25:F28)</f>
        <v>0</v>
      </c>
      <c r="H13" s="40" t="s">
        <v>24</v>
      </c>
      <c r="I13" s="41">
        <f t="shared" si="0"/>
        <v>0</v>
      </c>
      <c r="J13" s="36"/>
      <c r="K13" s="32"/>
      <c r="L13" s="32"/>
    </row>
    <row r="14" spans="1:12" ht="14.25">
      <c r="A14" s="37" t="s">
        <v>70</v>
      </c>
      <c r="B14" s="32"/>
      <c r="C14" s="32"/>
      <c r="D14" s="42"/>
      <c r="E14" s="104"/>
      <c r="F14" s="46"/>
      <c r="G14" s="40">
        <f>SUM(Urakkatunnit!H30:H33)</f>
        <v>0</v>
      </c>
      <c r="H14" s="40" t="s">
        <v>24</v>
      </c>
      <c r="I14" s="35">
        <f>SUM(Urakkatunnit!I30:I33)</f>
        <v>0</v>
      </c>
      <c r="J14" s="105" t="s">
        <v>12</v>
      </c>
      <c r="K14" s="32"/>
      <c r="L14" s="32"/>
    </row>
    <row r="15" spans="1:12" ht="14.25">
      <c r="A15" s="32"/>
      <c r="B15" s="32"/>
      <c r="C15" s="32"/>
      <c r="D15" s="42"/>
      <c r="E15" s="103"/>
      <c r="F15" s="46"/>
      <c r="G15" s="31"/>
      <c r="H15" s="31"/>
      <c r="I15" s="35"/>
      <c r="J15" s="36"/>
      <c r="K15" s="32"/>
      <c r="L15" s="32"/>
    </row>
    <row r="16" spans="1:12" ht="14.25">
      <c r="A16" s="43" t="s">
        <v>25</v>
      </c>
      <c r="B16" s="44"/>
      <c r="C16" s="44"/>
      <c r="D16" s="31"/>
      <c r="E16" s="45"/>
      <c r="F16" s="46"/>
      <c r="G16" s="31"/>
      <c r="H16" s="31" t="s">
        <v>26</v>
      </c>
      <c r="I16" s="47">
        <f>SUM(I7-I8-I9-I10-I11-I12-I13-I14)</f>
        <v>0</v>
      </c>
      <c r="J16" s="36" t="s">
        <v>12</v>
      </c>
      <c r="K16" s="32"/>
      <c r="L16" s="32"/>
    </row>
    <row r="17" spans="1:12" ht="14.25">
      <c r="A17" s="43"/>
      <c r="B17" s="44"/>
      <c r="C17" s="44"/>
      <c r="D17" s="31"/>
      <c r="E17" s="45"/>
      <c r="F17" s="46"/>
      <c r="G17" s="31"/>
      <c r="H17" s="31"/>
      <c r="I17" s="44"/>
      <c r="J17" s="102"/>
      <c r="K17" s="32"/>
      <c r="L17" s="32"/>
    </row>
    <row r="18" spans="1:12" ht="14.25">
      <c r="A18" s="43"/>
      <c r="B18" s="44"/>
      <c r="C18" s="44"/>
      <c r="D18" s="31"/>
      <c r="E18" s="45"/>
      <c r="F18" s="46"/>
      <c r="G18" s="31"/>
      <c r="H18" s="31"/>
      <c r="I18" s="44"/>
      <c r="J18" s="102"/>
      <c r="K18" s="32"/>
      <c r="L18" s="32"/>
    </row>
    <row r="19" spans="1:12" ht="14.25">
      <c r="A19" s="31" t="s">
        <v>27</v>
      </c>
      <c r="B19" s="31"/>
      <c r="C19" s="31"/>
      <c r="D19" s="48"/>
      <c r="E19" s="38"/>
      <c r="F19" s="46"/>
      <c r="G19" s="33"/>
      <c r="H19" s="31"/>
      <c r="I19" s="49"/>
      <c r="J19" s="32"/>
      <c r="K19" s="32"/>
      <c r="L19" s="32"/>
    </row>
    <row r="20" spans="1:12" ht="14.25">
      <c r="A20" s="31" t="s">
        <v>28</v>
      </c>
      <c r="B20" s="31"/>
      <c r="C20" s="31"/>
      <c r="D20" s="31"/>
      <c r="E20" s="50">
        <v>0.053</v>
      </c>
      <c r="F20" s="39" t="s">
        <v>15</v>
      </c>
      <c r="G20" s="35">
        <f>I16</f>
        <v>0</v>
      </c>
      <c r="H20" s="40" t="s">
        <v>29</v>
      </c>
      <c r="I20" s="41">
        <f>E20*G20</f>
        <v>0</v>
      </c>
      <c r="J20" s="36" t="s">
        <v>12</v>
      </c>
      <c r="K20" s="32"/>
      <c r="L20" s="32"/>
    </row>
    <row r="21" spans="1:12" ht="14.25">
      <c r="A21" s="31" t="s">
        <v>30</v>
      </c>
      <c r="B21" s="31"/>
      <c r="C21" s="31"/>
      <c r="D21" s="38" t="s">
        <v>0</v>
      </c>
      <c r="E21" s="59"/>
      <c r="F21" s="39" t="s">
        <v>23</v>
      </c>
      <c r="G21" s="60"/>
      <c r="H21" s="40" t="s">
        <v>24</v>
      </c>
      <c r="I21" s="51">
        <f>E21*G21</f>
        <v>0</v>
      </c>
      <c r="J21" s="36"/>
      <c r="K21" s="32"/>
      <c r="L21" s="32"/>
    </row>
    <row r="22" spans="1:12" ht="14.25">
      <c r="A22" s="31"/>
      <c r="B22" s="31"/>
      <c r="C22" s="31"/>
      <c r="D22" s="38" t="s">
        <v>1</v>
      </c>
      <c r="E22" s="59"/>
      <c r="F22" s="39" t="s">
        <v>23</v>
      </c>
      <c r="G22" s="60"/>
      <c r="H22" s="40" t="s">
        <v>24</v>
      </c>
      <c r="I22" s="51">
        <f>E22*G22</f>
        <v>0</v>
      </c>
      <c r="J22" s="36"/>
      <c r="K22" s="32"/>
      <c r="L22" s="32"/>
    </row>
    <row r="23" spans="1:12" ht="15" thickBot="1">
      <c r="A23" s="32"/>
      <c r="B23" s="46"/>
      <c r="C23" s="46"/>
      <c r="D23" s="38" t="s">
        <v>2</v>
      </c>
      <c r="E23" s="59"/>
      <c r="F23" s="39" t="s">
        <v>23</v>
      </c>
      <c r="G23" s="60"/>
      <c r="H23" s="40" t="s">
        <v>24</v>
      </c>
      <c r="I23" s="51">
        <f>E23*G23</f>
        <v>0</v>
      </c>
      <c r="J23" s="36" t="s">
        <v>12</v>
      </c>
      <c r="K23" s="32"/>
      <c r="L23" s="32"/>
    </row>
    <row r="24" spans="1:12" ht="15" thickBot="1">
      <c r="A24" s="11" t="s">
        <v>31</v>
      </c>
      <c r="B24" s="11"/>
      <c r="C24" s="11"/>
      <c r="D24" s="11"/>
      <c r="E24" s="52"/>
      <c r="F24" s="46"/>
      <c r="G24" s="31"/>
      <c r="H24" s="31"/>
      <c r="I24" s="53">
        <f>I20-I21-I22-I23</f>
        <v>0</v>
      </c>
      <c r="J24" s="36" t="s">
        <v>12</v>
      </c>
      <c r="K24" s="32"/>
      <c r="L24" s="32"/>
    </row>
    <row r="25" spans="1:12" ht="15" thickBot="1">
      <c r="A25" s="11" t="s">
        <v>32</v>
      </c>
      <c r="B25" s="11"/>
      <c r="C25" s="11"/>
      <c r="D25" s="11"/>
      <c r="E25" s="54">
        <f>I24</f>
        <v>0</v>
      </c>
      <c r="F25" s="39" t="s">
        <v>33</v>
      </c>
      <c r="G25" s="55">
        <f>SUM(G21:G23)</f>
        <v>0</v>
      </c>
      <c r="H25" s="40" t="s">
        <v>24</v>
      </c>
      <c r="I25" s="56" t="e">
        <f>E25/G25</f>
        <v>#DIV/0!</v>
      </c>
      <c r="J25" s="36" t="s">
        <v>16</v>
      </c>
      <c r="K25" s="32"/>
      <c r="L25" s="32"/>
    </row>
    <row r="26" spans="1:12" ht="15.75" thickBot="1">
      <c r="A26" s="11" t="s">
        <v>34</v>
      </c>
      <c r="B26" s="268"/>
      <c r="C26" s="269"/>
      <c r="D26" s="270"/>
      <c r="E26" s="61"/>
      <c r="F26" s="39" t="s">
        <v>35</v>
      </c>
      <c r="G26" s="35" t="e">
        <f>I25</f>
        <v>#DIV/0!</v>
      </c>
      <c r="H26" s="12" t="s">
        <v>29</v>
      </c>
      <c r="I26" s="62" t="e">
        <f>E26*G26</f>
        <v>#DIV/0!</v>
      </c>
      <c r="J26" s="36" t="s">
        <v>12</v>
      </c>
      <c r="K26" s="57" t="s">
        <v>36</v>
      </c>
      <c r="L26" s="32"/>
    </row>
    <row r="27" spans="1:12" ht="15.75" thickBot="1">
      <c r="A27" s="11" t="s">
        <v>37</v>
      </c>
      <c r="B27" s="268"/>
      <c r="C27" s="269"/>
      <c r="D27" s="270"/>
      <c r="E27" s="61"/>
      <c r="F27" s="39" t="s">
        <v>35</v>
      </c>
      <c r="G27" s="35" t="e">
        <f>I25</f>
        <v>#DIV/0!</v>
      </c>
      <c r="H27" s="12" t="s">
        <v>29</v>
      </c>
      <c r="I27" s="63" t="e">
        <f>E27*G27</f>
        <v>#DIV/0!</v>
      </c>
      <c r="J27" s="36" t="s">
        <v>12</v>
      </c>
      <c r="K27" s="57" t="s">
        <v>36</v>
      </c>
      <c r="L27" s="32"/>
    </row>
    <row r="28" spans="1:12" ht="14.25">
      <c r="A28" s="11"/>
      <c r="B28" s="11"/>
      <c r="C28" s="11"/>
      <c r="D28" s="11"/>
      <c r="E28" s="11"/>
      <c r="F28" s="11"/>
      <c r="G28" s="11"/>
      <c r="H28" s="11"/>
      <c r="I28" s="11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sheetProtection password="C09E" sheet="1"/>
  <mergeCells count="5">
    <mergeCell ref="A4:D4"/>
    <mergeCell ref="E7:F7"/>
    <mergeCell ref="B26:D26"/>
    <mergeCell ref="B27:D27"/>
    <mergeCell ref="E3:H3"/>
  </mergeCells>
  <hyperlinks>
    <hyperlink ref="A2" location="Etusivu!A1" tooltip="Tästä pääset etusivulle" display="Etusiv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6" customWidth="1"/>
    <col min="2" max="2" width="0.13671875" style="6" hidden="1" customWidth="1"/>
    <col min="3" max="3" width="9.140625" style="6" hidden="1" customWidth="1"/>
    <col min="4" max="5" width="9.140625" style="6" customWidth="1"/>
    <col min="6" max="6" width="10.140625" style="6" customWidth="1"/>
    <col min="7" max="7" width="10.28125" style="6" customWidth="1"/>
    <col min="8" max="9" width="10.57421875" style="6" customWidth="1"/>
    <col min="10" max="10" width="11.421875" style="6" customWidth="1"/>
    <col min="11" max="11" width="10.57421875" style="6" customWidth="1"/>
    <col min="12" max="12" width="9.57421875" style="6" bestFit="1" customWidth="1"/>
    <col min="13" max="16384" width="9.140625" style="6" customWidth="1"/>
  </cols>
  <sheetData>
    <row r="1" ht="12.75">
      <c r="A1" s="64" t="s">
        <v>3</v>
      </c>
    </row>
    <row r="2" spans="1:13" ht="15.75">
      <c r="A2" s="262" t="s">
        <v>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66" t="s">
        <v>40</v>
      </c>
      <c r="B4" s="67"/>
      <c r="C4" s="67"/>
      <c r="D4" s="275">
        <f>(Urakkatunnit!D4)</f>
        <v>0</v>
      </c>
      <c r="E4" s="275"/>
      <c r="F4" s="275"/>
      <c r="G4" s="275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67" t="s">
        <v>41</v>
      </c>
      <c r="B6" s="67"/>
      <c r="C6" s="67"/>
      <c r="D6" s="278">
        <f>SUM(Urakkatunnit!B4)</f>
        <v>0</v>
      </c>
      <c r="E6" s="278"/>
      <c r="F6" s="278"/>
      <c r="G6" s="278"/>
      <c r="H6" s="8"/>
      <c r="I6" s="8"/>
      <c r="J6" s="8"/>
      <c r="K6" s="8"/>
      <c r="L6" s="8"/>
      <c r="M6" s="8"/>
    </row>
    <row r="7" spans="1:13" ht="12.75">
      <c r="A7" s="30" t="s">
        <v>68</v>
      </c>
      <c r="B7" s="8"/>
      <c r="C7" s="8"/>
      <c r="D7" s="280">
        <f>SUM(J33:J36)</f>
        <v>0</v>
      </c>
      <c r="E7" s="281"/>
      <c r="F7" s="281"/>
      <c r="G7" s="281"/>
      <c r="H7" s="8"/>
      <c r="I7" s="8"/>
      <c r="J7" s="8"/>
      <c r="K7" s="8"/>
      <c r="L7" s="8"/>
      <c r="M7" s="8"/>
    </row>
    <row r="8" spans="1:13" ht="12.75">
      <c r="A8" s="30" t="s">
        <v>67</v>
      </c>
      <c r="B8" s="8"/>
      <c r="C8" s="8"/>
      <c r="D8" s="282">
        <f>SUM(D6-D7)</f>
        <v>0</v>
      </c>
      <c r="E8" s="283"/>
      <c r="F8" s="283"/>
      <c r="G8" s="283"/>
      <c r="H8" s="68"/>
      <c r="I8" s="8"/>
      <c r="J8" s="8"/>
      <c r="K8" s="8"/>
      <c r="L8" s="8"/>
      <c r="M8" s="8"/>
    </row>
    <row r="9" spans="1:13" ht="12.75">
      <c r="A9" s="8"/>
      <c r="B9" s="8"/>
      <c r="C9" s="8"/>
      <c r="D9" s="8"/>
      <c r="E9" s="8"/>
      <c r="F9" s="8"/>
      <c r="G9" s="69"/>
      <c r="H9" s="67"/>
      <c r="I9" s="8"/>
      <c r="J9" s="8"/>
      <c r="K9" s="8"/>
      <c r="L9" s="8"/>
      <c r="M9" s="8"/>
    </row>
    <row r="10" spans="1:13" ht="12.75">
      <c r="A10" s="70"/>
      <c r="B10" s="8"/>
      <c r="C10" s="8"/>
      <c r="D10" s="71"/>
      <c r="E10" s="276" t="s">
        <v>66</v>
      </c>
      <c r="F10" s="72" t="s">
        <v>42</v>
      </c>
      <c r="G10" s="73" t="s">
        <v>43</v>
      </c>
      <c r="H10" s="71" t="s">
        <v>44</v>
      </c>
      <c r="I10" s="74" t="s">
        <v>45</v>
      </c>
      <c r="J10" s="71" t="s">
        <v>44</v>
      </c>
      <c r="K10" s="71"/>
      <c r="L10" s="7"/>
      <c r="M10" s="7"/>
    </row>
    <row r="11" spans="1:13" ht="12.75">
      <c r="A11" s="75" t="s">
        <v>46</v>
      </c>
      <c r="B11" s="76"/>
      <c r="C11" s="76"/>
      <c r="D11" s="77" t="s">
        <v>47</v>
      </c>
      <c r="E11" s="277"/>
      <c r="F11" s="78" t="s">
        <v>48</v>
      </c>
      <c r="G11" s="79" t="s">
        <v>49</v>
      </c>
      <c r="H11" s="79" t="s">
        <v>17</v>
      </c>
      <c r="I11" s="80" t="s">
        <v>50</v>
      </c>
      <c r="J11" s="81" t="s">
        <v>51</v>
      </c>
      <c r="K11" s="82" t="s">
        <v>52</v>
      </c>
      <c r="L11" s="7"/>
      <c r="M11" s="7"/>
    </row>
    <row r="12" spans="1:13" ht="12.75">
      <c r="A12" s="83">
        <f>Urakkatunnit!A9</f>
        <v>0</v>
      </c>
      <c r="B12" s="76"/>
      <c r="C12" s="76"/>
      <c r="D12" s="206">
        <f>SUM(Urakkatunnit!H9)</f>
        <v>0</v>
      </c>
      <c r="E12" s="94"/>
      <c r="F12" s="85">
        <f aca="true" t="shared" si="0" ref="F12:F31">D12*E12</f>
        <v>0</v>
      </c>
      <c r="G12" s="86">
        <f>SUM(Urakkatunnit!I9)</f>
        <v>0</v>
      </c>
      <c r="H12" s="87">
        <f>SUM(Välipohjat!M7)</f>
        <v>0</v>
      </c>
      <c r="I12" s="88" t="e">
        <f>F12*$D$8/$F$37</f>
        <v>#DIV/0!</v>
      </c>
      <c r="J12" s="87">
        <f>G12+H12</f>
        <v>0</v>
      </c>
      <c r="K12" s="89" t="e">
        <f aca="true" t="shared" si="1" ref="K12:K31">I12-J12</f>
        <v>#DIV/0!</v>
      </c>
      <c r="L12" s="90"/>
      <c r="M12" s="90"/>
    </row>
    <row r="13" spans="1:13" ht="12.75">
      <c r="A13" s="83">
        <f>Urakkatunnit!A10</f>
        <v>0</v>
      </c>
      <c r="B13" s="76"/>
      <c r="C13" s="76"/>
      <c r="D13" s="206">
        <f>SUM(Urakkatunnit!H10)</f>
        <v>0</v>
      </c>
      <c r="E13" s="94"/>
      <c r="F13" s="85">
        <f t="shared" si="0"/>
        <v>0</v>
      </c>
      <c r="G13" s="86">
        <f>SUM(Urakkatunnit!I10)</f>
        <v>0</v>
      </c>
      <c r="H13" s="87">
        <f>SUM(Välipohjat!M8)</f>
        <v>0</v>
      </c>
      <c r="I13" s="88" t="e">
        <f aca="true" t="shared" si="2" ref="I13:I31">F13*$D$8/$F$37</f>
        <v>#DIV/0!</v>
      </c>
      <c r="J13" s="87">
        <f aca="true" t="shared" si="3" ref="J13:J31">G13+H13</f>
        <v>0</v>
      </c>
      <c r="K13" s="89" t="e">
        <f t="shared" si="1"/>
        <v>#DIV/0!</v>
      </c>
      <c r="L13" s="90"/>
      <c r="M13" s="90"/>
    </row>
    <row r="14" spans="1:13" ht="12.75">
      <c r="A14" s="83">
        <f>Urakkatunnit!A11</f>
        <v>0</v>
      </c>
      <c r="B14" s="76"/>
      <c r="C14" s="76"/>
      <c r="D14" s="206">
        <f>SUM(Urakkatunnit!H11)</f>
        <v>0</v>
      </c>
      <c r="E14" s="94"/>
      <c r="F14" s="85">
        <f t="shared" si="0"/>
        <v>0</v>
      </c>
      <c r="G14" s="86">
        <f>SUM(Urakkatunnit!I11)</f>
        <v>0</v>
      </c>
      <c r="H14" s="87">
        <f>SUM(Välipohjat!M9)</f>
        <v>0</v>
      </c>
      <c r="I14" s="88" t="e">
        <f t="shared" si="2"/>
        <v>#DIV/0!</v>
      </c>
      <c r="J14" s="87">
        <f t="shared" si="3"/>
        <v>0</v>
      </c>
      <c r="K14" s="89" t="e">
        <f t="shared" si="1"/>
        <v>#DIV/0!</v>
      </c>
      <c r="L14" s="90"/>
      <c r="M14" s="90"/>
    </row>
    <row r="15" spans="1:13" ht="12.75">
      <c r="A15" s="83">
        <f>Urakkatunnit!A12</f>
        <v>0</v>
      </c>
      <c r="B15" s="76"/>
      <c r="C15" s="76"/>
      <c r="D15" s="206">
        <f>SUM(Urakkatunnit!H12)</f>
        <v>0</v>
      </c>
      <c r="E15" s="94"/>
      <c r="F15" s="85">
        <f t="shared" si="0"/>
        <v>0</v>
      </c>
      <c r="G15" s="86">
        <f>SUM(Urakkatunnit!I12)</f>
        <v>0</v>
      </c>
      <c r="H15" s="87">
        <f>SUM(Välipohjat!M10)</f>
        <v>0</v>
      </c>
      <c r="I15" s="88" t="e">
        <f t="shared" si="2"/>
        <v>#DIV/0!</v>
      </c>
      <c r="J15" s="87">
        <f t="shared" si="3"/>
        <v>0</v>
      </c>
      <c r="K15" s="89" t="e">
        <f t="shared" si="1"/>
        <v>#DIV/0!</v>
      </c>
      <c r="L15" s="90"/>
      <c r="M15" s="90"/>
    </row>
    <row r="16" spans="1:13" ht="12.75">
      <c r="A16" s="83">
        <f>Urakkatunnit!A13</f>
        <v>0</v>
      </c>
      <c r="B16" s="76"/>
      <c r="C16" s="76"/>
      <c r="D16" s="84">
        <f>SUM(Urakkatunnit!H13)</f>
        <v>0</v>
      </c>
      <c r="E16" s="94"/>
      <c r="F16" s="85">
        <f t="shared" si="0"/>
        <v>0</v>
      </c>
      <c r="G16" s="86">
        <f>SUM(Urakkatunnit!I13)</f>
        <v>0</v>
      </c>
      <c r="H16" s="87">
        <f>SUM(Välipohjat!M11)</f>
        <v>0</v>
      </c>
      <c r="I16" s="88" t="e">
        <f t="shared" si="2"/>
        <v>#DIV/0!</v>
      </c>
      <c r="J16" s="87">
        <f t="shared" si="3"/>
        <v>0</v>
      </c>
      <c r="K16" s="89" t="e">
        <f t="shared" si="1"/>
        <v>#DIV/0!</v>
      </c>
      <c r="L16" s="90"/>
      <c r="M16" s="90"/>
    </row>
    <row r="17" spans="1:13" ht="12.75">
      <c r="A17" s="83">
        <f>Urakkatunnit!A14</f>
        <v>0</v>
      </c>
      <c r="B17" s="76"/>
      <c r="C17" s="76"/>
      <c r="D17" s="84">
        <f>SUM(Urakkatunnit!H14)</f>
        <v>0</v>
      </c>
      <c r="E17" s="94"/>
      <c r="F17" s="85">
        <f t="shared" si="0"/>
        <v>0</v>
      </c>
      <c r="G17" s="86">
        <f>SUM(Urakkatunnit!I14)</f>
        <v>0</v>
      </c>
      <c r="H17" s="87">
        <f>SUM(Välipohjat!M12)</f>
        <v>0</v>
      </c>
      <c r="I17" s="88" t="e">
        <f t="shared" si="2"/>
        <v>#DIV/0!</v>
      </c>
      <c r="J17" s="87">
        <f t="shared" si="3"/>
        <v>0</v>
      </c>
      <c r="K17" s="89" t="e">
        <f t="shared" si="1"/>
        <v>#DIV/0!</v>
      </c>
      <c r="L17" s="90"/>
      <c r="M17" s="90"/>
    </row>
    <row r="18" spans="1:13" ht="12.75">
      <c r="A18" s="83">
        <f>Urakkatunnit!A15</f>
        <v>0</v>
      </c>
      <c r="B18" s="76"/>
      <c r="C18" s="76"/>
      <c r="D18" s="84">
        <f>SUM(Urakkatunnit!H15)</f>
        <v>0</v>
      </c>
      <c r="E18" s="94"/>
      <c r="F18" s="85">
        <f t="shared" si="0"/>
        <v>0</v>
      </c>
      <c r="G18" s="86">
        <f>SUM(Urakkatunnit!I15)</f>
        <v>0</v>
      </c>
      <c r="H18" s="87">
        <f>SUM(Välipohjat!M13)</f>
        <v>0</v>
      </c>
      <c r="I18" s="88" t="e">
        <f t="shared" si="2"/>
        <v>#DIV/0!</v>
      </c>
      <c r="J18" s="87">
        <f t="shared" si="3"/>
        <v>0</v>
      </c>
      <c r="K18" s="89" t="e">
        <f t="shared" si="1"/>
        <v>#DIV/0!</v>
      </c>
      <c r="L18" s="90"/>
      <c r="M18" s="90"/>
    </row>
    <row r="19" spans="1:13" ht="12.75">
      <c r="A19" s="83">
        <f>Urakkatunnit!A16</f>
        <v>0</v>
      </c>
      <c r="B19" s="91"/>
      <c r="C19" s="76"/>
      <c r="D19" s="84">
        <f>SUM(Urakkatunnit!H16)</f>
        <v>0</v>
      </c>
      <c r="E19" s="94"/>
      <c r="F19" s="85">
        <f t="shared" si="0"/>
        <v>0</v>
      </c>
      <c r="G19" s="86">
        <f>SUM(Urakkatunnit!I16)</f>
        <v>0</v>
      </c>
      <c r="H19" s="87">
        <f>SUM(Välipohjat!M14)</f>
        <v>0</v>
      </c>
      <c r="I19" s="88" t="e">
        <f t="shared" si="2"/>
        <v>#DIV/0!</v>
      </c>
      <c r="J19" s="87">
        <f t="shared" si="3"/>
        <v>0</v>
      </c>
      <c r="K19" s="89" t="e">
        <f t="shared" si="1"/>
        <v>#DIV/0!</v>
      </c>
      <c r="L19" s="90"/>
      <c r="M19" s="90"/>
    </row>
    <row r="20" spans="1:13" ht="12.75">
      <c r="A20" s="83">
        <f>Urakkatunnit!A17</f>
        <v>0</v>
      </c>
      <c r="B20" s="76"/>
      <c r="C20" s="76"/>
      <c r="D20" s="84">
        <f>SUM(Urakkatunnit!H17)</f>
        <v>0</v>
      </c>
      <c r="E20" s="94"/>
      <c r="F20" s="85">
        <f t="shared" si="0"/>
        <v>0</v>
      </c>
      <c r="G20" s="86">
        <f>SUM(Urakkatunnit!I17)</f>
        <v>0</v>
      </c>
      <c r="H20" s="87">
        <f>SUM(Välipohjat!M15)</f>
        <v>0</v>
      </c>
      <c r="I20" s="88" t="e">
        <f t="shared" si="2"/>
        <v>#DIV/0!</v>
      </c>
      <c r="J20" s="87">
        <f t="shared" si="3"/>
        <v>0</v>
      </c>
      <c r="K20" s="89" t="e">
        <f t="shared" si="1"/>
        <v>#DIV/0!</v>
      </c>
      <c r="L20" s="90"/>
      <c r="M20" s="90"/>
    </row>
    <row r="21" spans="1:13" ht="12.75">
      <c r="A21" s="83">
        <f>Urakkatunnit!A18</f>
        <v>0</v>
      </c>
      <c r="B21" s="76"/>
      <c r="C21" s="76"/>
      <c r="D21" s="84">
        <f>SUM(Urakkatunnit!H18)</f>
        <v>0</v>
      </c>
      <c r="E21" s="94"/>
      <c r="F21" s="85">
        <f t="shared" si="0"/>
        <v>0</v>
      </c>
      <c r="G21" s="86">
        <f>SUM(Urakkatunnit!I18)</f>
        <v>0</v>
      </c>
      <c r="H21" s="87">
        <f>SUM(Välipohjat!M16)</f>
        <v>0</v>
      </c>
      <c r="I21" s="88" t="e">
        <f t="shared" si="2"/>
        <v>#DIV/0!</v>
      </c>
      <c r="J21" s="87">
        <f t="shared" si="3"/>
        <v>0</v>
      </c>
      <c r="K21" s="89" t="e">
        <f t="shared" si="1"/>
        <v>#DIV/0!</v>
      </c>
      <c r="L21" s="90"/>
      <c r="M21" s="90"/>
    </row>
    <row r="22" spans="1:13" ht="12.75">
      <c r="A22" s="83">
        <f>Urakkatunnit!A19</f>
        <v>0</v>
      </c>
      <c r="B22" s="76"/>
      <c r="C22" s="76"/>
      <c r="D22" s="84">
        <f>SUM(Urakkatunnit!H19)</f>
        <v>0</v>
      </c>
      <c r="E22" s="94"/>
      <c r="F22" s="85">
        <f t="shared" si="0"/>
        <v>0</v>
      </c>
      <c r="G22" s="86">
        <f>SUM(Urakkatunnit!I19)</f>
        <v>0</v>
      </c>
      <c r="H22" s="87">
        <f>SUM(Välipohjat!M17)</f>
        <v>0</v>
      </c>
      <c r="I22" s="88" t="e">
        <f t="shared" si="2"/>
        <v>#DIV/0!</v>
      </c>
      <c r="J22" s="87">
        <f t="shared" si="3"/>
        <v>0</v>
      </c>
      <c r="K22" s="89" t="e">
        <f t="shared" si="1"/>
        <v>#DIV/0!</v>
      </c>
      <c r="L22" s="90"/>
      <c r="M22" s="90"/>
    </row>
    <row r="23" spans="1:13" ht="12.75">
      <c r="A23" s="83">
        <f>Urakkatunnit!A20</f>
        <v>0</v>
      </c>
      <c r="B23" s="76"/>
      <c r="C23" s="76"/>
      <c r="D23" s="84">
        <f>SUM(Urakkatunnit!H20)</f>
        <v>0</v>
      </c>
      <c r="E23" s="94"/>
      <c r="F23" s="85">
        <f t="shared" si="0"/>
        <v>0</v>
      </c>
      <c r="G23" s="86">
        <f>SUM(Urakkatunnit!I20)</f>
        <v>0</v>
      </c>
      <c r="H23" s="87">
        <f>SUM(Välipohjat!M18)</f>
        <v>0</v>
      </c>
      <c r="I23" s="88" t="e">
        <f t="shared" si="2"/>
        <v>#DIV/0!</v>
      </c>
      <c r="J23" s="87">
        <f t="shared" si="3"/>
        <v>0</v>
      </c>
      <c r="K23" s="89" t="e">
        <f t="shared" si="1"/>
        <v>#DIV/0!</v>
      </c>
      <c r="L23" s="90"/>
      <c r="M23" s="90"/>
    </row>
    <row r="24" spans="1:13" ht="12.75">
      <c r="A24" s="83">
        <f>Urakkatunnit!A21</f>
        <v>0</v>
      </c>
      <c r="B24" s="76"/>
      <c r="C24" s="76"/>
      <c r="D24" s="84">
        <f>SUM(Urakkatunnit!H21)</f>
        <v>0</v>
      </c>
      <c r="E24" s="94"/>
      <c r="F24" s="85">
        <f t="shared" si="0"/>
        <v>0</v>
      </c>
      <c r="G24" s="86">
        <f>SUM(Urakkatunnit!I21)</f>
        <v>0</v>
      </c>
      <c r="H24" s="87">
        <f>SUM(Välipohjat!M19)</f>
        <v>0</v>
      </c>
      <c r="I24" s="88" t="e">
        <f t="shared" si="2"/>
        <v>#DIV/0!</v>
      </c>
      <c r="J24" s="87">
        <f t="shared" si="3"/>
        <v>0</v>
      </c>
      <c r="K24" s="89" t="e">
        <f t="shared" si="1"/>
        <v>#DIV/0!</v>
      </c>
      <c r="L24" s="90"/>
      <c r="M24" s="90"/>
    </row>
    <row r="25" spans="1:13" ht="12.75">
      <c r="A25" s="83">
        <f>Urakkatunnit!A22</f>
        <v>0</v>
      </c>
      <c r="B25" s="76"/>
      <c r="C25" s="76"/>
      <c r="D25" s="84">
        <f>SUM(Urakkatunnit!H22)</f>
        <v>0</v>
      </c>
      <c r="E25" s="94"/>
      <c r="F25" s="85">
        <f t="shared" si="0"/>
        <v>0</v>
      </c>
      <c r="G25" s="86">
        <f>SUM(Urakkatunnit!I22)</f>
        <v>0</v>
      </c>
      <c r="H25" s="87">
        <f>SUM(Välipohjat!M20)</f>
        <v>0</v>
      </c>
      <c r="I25" s="88" t="e">
        <f t="shared" si="2"/>
        <v>#DIV/0!</v>
      </c>
      <c r="J25" s="87">
        <f t="shared" si="3"/>
        <v>0</v>
      </c>
      <c r="K25" s="89" t="e">
        <f t="shared" si="1"/>
        <v>#DIV/0!</v>
      </c>
      <c r="L25" s="90"/>
      <c r="M25" s="90"/>
    </row>
    <row r="26" spans="1:13" ht="12.75">
      <c r="A26" s="114">
        <f>Urakkatunnit!A23</f>
        <v>0</v>
      </c>
      <c r="B26" s="70"/>
      <c r="C26" s="70"/>
      <c r="D26" s="115">
        <f>SUM(Urakkatunnit!H23)</f>
        <v>0</v>
      </c>
      <c r="E26" s="94"/>
      <c r="F26" s="116">
        <f t="shared" si="0"/>
        <v>0</v>
      </c>
      <c r="G26" s="117">
        <f>SUM(Urakkatunnit!I23)</f>
        <v>0</v>
      </c>
      <c r="H26" s="87">
        <f>SUM(Välipohjat!M21)</f>
        <v>0</v>
      </c>
      <c r="I26" s="119" t="e">
        <f t="shared" si="2"/>
        <v>#DIV/0!</v>
      </c>
      <c r="J26" s="118">
        <f t="shared" si="3"/>
        <v>0</v>
      </c>
      <c r="K26" s="120" t="e">
        <f t="shared" si="1"/>
        <v>#DIV/0!</v>
      </c>
      <c r="L26" s="90"/>
      <c r="M26" s="90"/>
    </row>
    <row r="27" spans="1:11" ht="25.5" customHeight="1">
      <c r="A27" s="284" t="s">
        <v>82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6"/>
    </row>
    <row r="28" spans="1:11" ht="12.75">
      <c r="A28" s="131">
        <f>Urakkatunnit!A25</f>
        <v>0</v>
      </c>
      <c r="B28" s="132"/>
      <c r="C28" s="132"/>
      <c r="D28" s="75">
        <f>SUM(Urakkatunnit!H25)</f>
        <v>0</v>
      </c>
      <c r="E28" s="121"/>
      <c r="F28" s="126">
        <f t="shared" si="0"/>
        <v>0</v>
      </c>
      <c r="G28" s="127">
        <f>SUM(Urakkatunnit!I25)</f>
        <v>0</v>
      </c>
      <c r="H28" s="128">
        <f>SUM(Välipohjat!M22)</f>
        <v>0</v>
      </c>
      <c r="I28" s="129" t="e">
        <f t="shared" si="2"/>
        <v>#DIV/0!</v>
      </c>
      <c r="J28" s="128">
        <f t="shared" si="3"/>
        <v>0</v>
      </c>
      <c r="K28" s="130" t="e">
        <f t="shared" si="1"/>
        <v>#DIV/0!</v>
      </c>
    </row>
    <row r="29" spans="1:11" ht="12.75">
      <c r="A29" s="83">
        <f>Urakkatunnit!A26</f>
        <v>0</v>
      </c>
      <c r="B29" s="92"/>
      <c r="C29" s="92"/>
      <c r="D29" s="84">
        <f>SUM(Urakkatunnit!H26)</f>
        <v>0</v>
      </c>
      <c r="E29" s="122"/>
      <c r="F29" s="85">
        <f t="shared" si="0"/>
        <v>0</v>
      </c>
      <c r="G29" s="86">
        <f>SUM(Urakkatunnit!I26)</f>
        <v>0</v>
      </c>
      <c r="H29" s="128">
        <f>SUM(Välipohjat!M23)</f>
        <v>0</v>
      </c>
      <c r="I29" s="88" t="e">
        <f t="shared" si="2"/>
        <v>#DIV/0!</v>
      </c>
      <c r="J29" s="87">
        <f t="shared" si="3"/>
        <v>0</v>
      </c>
      <c r="K29" s="89" t="e">
        <f t="shared" si="1"/>
        <v>#DIV/0!</v>
      </c>
    </row>
    <row r="30" spans="1:11" ht="12.75">
      <c r="A30" s="83">
        <f>Urakkatunnit!A27</f>
        <v>0</v>
      </c>
      <c r="B30" s="92"/>
      <c r="C30" s="92"/>
      <c r="D30" s="84">
        <f>SUM(Urakkatunnit!H27)</f>
        <v>0</v>
      </c>
      <c r="E30" s="122"/>
      <c r="F30" s="85">
        <f t="shared" si="0"/>
        <v>0</v>
      </c>
      <c r="G30" s="86">
        <f>SUM(Urakkatunnit!I27)</f>
        <v>0</v>
      </c>
      <c r="H30" s="128">
        <f>SUM(Välipohjat!M24)</f>
        <v>0</v>
      </c>
      <c r="I30" s="88" t="e">
        <f t="shared" si="2"/>
        <v>#DIV/0!</v>
      </c>
      <c r="J30" s="87">
        <f t="shared" si="3"/>
        <v>0</v>
      </c>
      <c r="K30" s="89" t="e">
        <f t="shared" si="1"/>
        <v>#DIV/0!</v>
      </c>
    </row>
    <row r="31" spans="1:11" ht="12.75">
      <c r="A31" s="83">
        <f>Urakkatunnit!A28</f>
        <v>0</v>
      </c>
      <c r="B31" s="133"/>
      <c r="C31" s="133"/>
      <c r="D31" s="84">
        <f>SUM(Urakkatunnit!H28)</f>
        <v>0</v>
      </c>
      <c r="E31" s="123"/>
      <c r="F31" s="85">
        <f t="shared" si="0"/>
        <v>0</v>
      </c>
      <c r="G31" s="86">
        <f>SUM(Urakkatunnit!I28)</f>
        <v>0</v>
      </c>
      <c r="H31" s="128">
        <f>SUM(Välipohjat!M25)</f>
        <v>0</v>
      </c>
      <c r="I31" s="88" t="e">
        <f t="shared" si="2"/>
        <v>#DIV/0!</v>
      </c>
      <c r="J31" s="87">
        <f t="shared" si="3"/>
        <v>0</v>
      </c>
      <c r="K31" s="89" t="e">
        <f t="shared" si="1"/>
        <v>#DIV/0!</v>
      </c>
    </row>
    <row r="32" spans="1:11" ht="12.75" customHeight="1">
      <c r="A32" s="272" t="s">
        <v>75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4"/>
    </row>
    <row r="33" spans="1:11" ht="12.75">
      <c r="A33" s="177">
        <f>Urakkatunnit!A30</f>
        <v>0</v>
      </c>
      <c r="B33" s="178"/>
      <c r="C33" s="178"/>
      <c r="D33" s="179">
        <f>SUM(Urakkatunnit!B30)</f>
        <v>0</v>
      </c>
      <c r="E33" s="180"/>
      <c r="F33" s="181"/>
      <c r="G33" s="182"/>
      <c r="H33" s="182"/>
      <c r="I33" s="90"/>
      <c r="J33" s="87">
        <f>SUM(Urakkatunnit!I30)</f>
        <v>0</v>
      </c>
      <c r="K33" s="183"/>
    </row>
    <row r="34" spans="1:11" ht="12.75">
      <c r="A34" s="177">
        <f>Urakkatunnit!A31</f>
        <v>0</v>
      </c>
      <c r="B34" s="133"/>
      <c r="C34" s="133"/>
      <c r="D34" s="179">
        <f>SUM(Urakkatunnit!B31)</f>
        <v>0</v>
      </c>
      <c r="E34" s="184"/>
      <c r="F34" s="116"/>
      <c r="G34" s="117"/>
      <c r="H34" s="117"/>
      <c r="I34" s="119"/>
      <c r="J34" s="87">
        <f>SUM(Urakkatunnit!I31)</f>
        <v>0</v>
      </c>
      <c r="K34" s="120"/>
    </row>
    <row r="35" spans="1:11" ht="12.75">
      <c r="A35" s="177">
        <f>Urakkatunnit!A32</f>
        <v>0</v>
      </c>
      <c r="B35" s="133"/>
      <c r="C35" s="133"/>
      <c r="D35" s="179">
        <f>SUM(Urakkatunnit!B32)</f>
        <v>0</v>
      </c>
      <c r="E35" s="184"/>
      <c r="F35" s="116"/>
      <c r="G35" s="117"/>
      <c r="H35" s="117"/>
      <c r="I35" s="119"/>
      <c r="J35" s="87">
        <f>SUM(Urakkatunnit!I32)</f>
        <v>0</v>
      </c>
      <c r="K35" s="120"/>
    </row>
    <row r="36" spans="1:11" ht="13.5" thickBot="1">
      <c r="A36" s="177">
        <f>Urakkatunnit!A33</f>
        <v>0</v>
      </c>
      <c r="B36" s="92"/>
      <c r="C36" s="92"/>
      <c r="D36" s="179">
        <f>SUM(Urakkatunnit!B33)</f>
        <v>0</v>
      </c>
      <c r="E36" s="185"/>
      <c r="F36" s="87"/>
      <c r="G36" s="86"/>
      <c r="H36" s="86"/>
      <c r="I36" s="186"/>
      <c r="J36" s="87">
        <f>SUM(Urakkatunnit!I33)</f>
        <v>0</v>
      </c>
      <c r="K36" s="187"/>
    </row>
    <row r="37" spans="4:12" ht="13.5" thickBot="1">
      <c r="D37" s="101">
        <f>SUM(D12:D31,D33:D36)</f>
        <v>0</v>
      </c>
      <c r="E37" s="97"/>
      <c r="F37" s="98">
        <f aca="true" t="shared" si="4" ref="F37:K37">SUM(F12:F31)</f>
        <v>0</v>
      </c>
      <c r="G37" s="99">
        <f t="shared" si="4"/>
        <v>0</v>
      </c>
      <c r="H37" s="98">
        <f t="shared" si="4"/>
        <v>0</v>
      </c>
      <c r="I37" s="97" t="e">
        <f t="shared" si="4"/>
        <v>#DIV/0!</v>
      </c>
      <c r="J37" s="98">
        <f>SUM(J12:J26,J28:J31,J33:J36)</f>
        <v>0</v>
      </c>
      <c r="K37" s="100" t="e">
        <f t="shared" si="4"/>
        <v>#DIV/0!</v>
      </c>
      <c r="L37" s="93" t="e">
        <f>SUM(J37+K37)</f>
        <v>#DIV/0!</v>
      </c>
    </row>
    <row r="39" spans="1:13" ht="12.75">
      <c r="A39" s="8"/>
      <c r="B39" s="8"/>
      <c r="C39" s="8"/>
      <c r="D39" s="8"/>
      <c r="E39" s="29"/>
      <c r="F39" s="29"/>
      <c r="G39" s="29"/>
      <c r="H39" s="29"/>
      <c r="I39" s="29"/>
      <c r="J39" s="29"/>
      <c r="L39" s="8"/>
      <c r="M39" s="8"/>
    </row>
    <row r="40" spans="11:13" ht="25.5" customHeight="1">
      <c r="K40" s="279"/>
      <c r="L40" s="279"/>
      <c r="M40" s="279"/>
    </row>
    <row r="41" spans="1:11" ht="12.75">
      <c r="A41" s="95"/>
      <c r="B41" s="8"/>
      <c r="C41" s="8"/>
      <c r="D41" s="8"/>
      <c r="E41" s="8"/>
      <c r="F41" s="8"/>
      <c r="G41" s="8"/>
      <c r="H41" s="8"/>
      <c r="I41" s="8"/>
      <c r="J41" s="8"/>
      <c r="K41" s="6" t="s">
        <v>4</v>
      </c>
    </row>
    <row r="42" spans="1:10" ht="12.75">
      <c r="A42" s="95" t="s">
        <v>74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 t="s">
        <v>60</v>
      </c>
      <c r="B43" s="8"/>
      <c r="C43" s="8"/>
      <c r="D43" s="8"/>
      <c r="E43" s="8"/>
      <c r="F43" s="8"/>
      <c r="G43" s="8"/>
      <c r="H43" s="8"/>
      <c r="I43" s="8"/>
      <c r="J43" s="8"/>
    </row>
    <row r="44" ht="409.5">
      <c r="A44" s="6" t="s">
        <v>53</v>
      </c>
    </row>
    <row r="45" ht="409.5">
      <c r="A45" s="6" t="s">
        <v>54</v>
      </c>
    </row>
    <row r="46" ht="409.5">
      <c r="A46" s="6" t="s">
        <v>55</v>
      </c>
    </row>
    <row r="47" ht="409.5">
      <c r="A47" s="6" t="s">
        <v>56</v>
      </c>
    </row>
  </sheetData>
  <sheetProtection password="C09E" sheet="1"/>
  <mergeCells count="9">
    <mergeCell ref="A32:K32"/>
    <mergeCell ref="A2:M2"/>
    <mergeCell ref="D4:G4"/>
    <mergeCell ref="E10:E11"/>
    <mergeCell ref="D6:G6"/>
    <mergeCell ref="K40:M40"/>
    <mergeCell ref="D7:G7"/>
    <mergeCell ref="D8:G8"/>
    <mergeCell ref="A27:K27"/>
  </mergeCells>
  <hyperlinks>
    <hyperlink ref="A1" location="Etusivu!A1" tooltip="Tästä pääset etusivulle" display="Etusiv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IV- käsinlaskenta</dc:subject>
  <dc:creator>Räsänen Niko</dc:creator>
  <cp:keywords/>
  <dc:description/>
  <cp:lastModifiedBy>asennus</cp:lastModifiedBy>
  <cp:lastPrinted>2014-09-17T05:06:08Z</cp:lastPrinted>
  <dcterms:created xsi:type="dcterms:W3CDTF">2003-02-04T05:32:59Z</dcterms:created>
  <dcterms:modified xsi:type="dcterms:W3CDTF">2020-08-03T07:09:24Z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