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utuhome.utu.fi\mailpa\My Documents\"/>
    </mc:Choice>
  </mc:AlternateContent>
  <xr:revisionPtr revIDLastSave="0" documentId="13_ncr:1_{DFC956AA-1AC5-4276-9F8A-E9AEB49BCBD6}" xr6:coauthVersionLast="47" xr6:coauthVersionMax="47" xr10:uidLastSave="{00000000-0000-0000-0000-000000000000}"/>
  <bookViews>
    <workbookView xWindow="465" yWindow="360" windowWidth="17940" windowHeight="14790" xr2:uid="{08299C7A-7FC1-4E9B-982F-D97EB5F95D81}"/>
  </bookViews>
  <sheets>
    <sheet name="NaperoGames 2026" sheetId="2" r:id="rId1"/>
    <sheet name="Työlista2026" sheetId="1" state="hidden" r:id="rId2"/>
    <sheet name="Vastaukset" sheetId="3" state="hidden" r:id="rId3"/>
  </sheets>
  <definedNames>
    <definedName name="_xlnm._FilterDatabase" localSheetId="0" hidden="1">'NaperoGames 2026'!$F$2:$G$7</definedName>
    <definedName name="_xlnm._FilterDatabase" localSheetId="2" hidden="1">Vastaukset!$A$2:$R$41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8" i="2" l="1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7" i="2"/>
  <c r="B36" i="2"/>
  <c r="B35" i="2"/>
  <c r="B34" i="2"/>
  <c r="B33" i="2"/>
  <c r="B32" i="2"/>
  <c r="B31" i="2"/>
  <c r="B30" i="2"/>
  <c r="G46" i="1"/>
  <c r="H46" i="1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R77" i="1"/>
  <c r="Q77" i="1"/>
  <c r="O77" i="1"/>
  <c r="R76" i="1"/>
  <c r="Q76" i="1"/>
  <c r="O76" i="1"/>
  <c r="R75" i="1"/>
  <c r="Q75" i="1"/>
  <c r="O75" i="1"/>
  <c r="R74" i="1"/>
  <c r="Q74" i="1"/>
  <c r="O74" i="1"/>
  <c r="R73" i="1"/>
  <c r="Q73" i="1"/>
  <c r="O73" i="1"/>
  <c r="R72" i="1"/>
  <c r="Q72" i="1"/>
  <c r="O72" i="1"/>
  <c r="R71" i="1"/>
  <c r="Q71" i="1"/>
  <c r="O71" i="1"/>
  <c r="R70" i="1"/>
  <c r="Q70" i="1"/>
  <c r="O70" i="1"/>
  <c r="R69" i="1"/>
  <c r="Q69" i="1"/>
  <c r="O69" i="1"/>
  <c r="R68" i="1"/>
  <c r="Q68" i="1"/>
  <c r="O68" i="1"/>
  <c r="R67" i="1"/>
  <c r="Q67" i="1"/>
  <c r="O67" i="1"/>
  <c r="R66" i="1"/>
  <c r="Q66" i="1"/>
  <c r="O66" i="1"/>
  <c r="R65" i="1"/>
  <c r="Q65" i="1"/>
  <c r="O65" i="1"/>
  <c r="R64" i="1"/>
  <c r="Q64" i="1"/>
  <c r="O64" i="1"/>
  <c r="R63" i="1"/>
  <c r="Q63" i="1"/>
  <c r="O63" i="1"/>
  <c r="R62" i="1"/>
  <c r="Q62" i="1"/>
  <c r="O62" i="1"/>
  <c r="R61" i="1"/>
  <c r="Q61" i="1"/>
  <c r="O61" i="1"/>
  <c r="R60" i="1"/>
  <c r="Q60" i="1"/>
  <c r="O60" i="1"/>
  <c r="R59" i="1"/>
  <c r="Q59" i="1"/>
  <c r="O59" i="1"/>
  <c r="R58" i="1"/>
  <c r="Q58" i="1"/>
  <c r="O58" i="1"/>
  <c r="R57" i="1"/>
  <c r="Q57" i="1"/>
  <c r="O57" i="1"/>
  <c r="R56" i="1"/>
  <c r="Q56" i="1"/>
  <c r="O56" i="1"/>
  <c r="R55" i="1"/>
  <c r="Q55" i="1"/>
  <c r="O55" i="1"/>
  <c r="R54" i="1"/>
  <c r="Q54" i="1"/>
  <c r="O54" i="1"/>
  <c r="R53" i="1"/>
  <c r="Q53" i="1"/>
  <c r="O53" i="1"/>
  <c r="R52" i="1"/>
  <c r="Q52" i="1"/>
  <c r="O52" i="1"/>
  <c r="R51" i="1"/>
  <c r="Q51" i="1"/>
  <c r="O51" i="1"/>
  <c r="R50" i="1"/>
  <c r="Q50" i="1"/>
  <c r="O50" i="1"/>
  <c r="R49" i="1"/>
  <c r="Q49" i="1"/>
  <c r="O49" i="1"/>
  <c r="R48" i="1"/>
  <c r="Q48" i="1"/>
  <c r="O48" i="1"/>
  <c r="R47" i="1"/>
  <c r="Q47" i="1"/>
  <c r="O47" i="1"/>
  <c r="R46" i="1"/>
  <c r="Q46" i="1"/>
  <c r="O46" i="1"/>
  <c r="R45" i="1"/>
  <c r="Q45" i="1"/>
  <c r="O45" i="1"/>
  <c r="R44" i="1"/>
  <c r="Q44" i="1"/>
  <c r="O44" i="1"/>
  <c r="R43" i="1"/>
  <c r="Q43" i="1"/>
  <c r="O43" i="1"/>
  <c r="R42" i="1"/>
  <c r="Q42" i="1"/>
  <c r="O42" i="1"/>
  <c r="R41" i="1"/>
  <c r="Q41" i="1"/>
  <c r="O41" i="1"/>
  <c r="R40" i="1"/>
  <c r="Q40" i="1"/>
  <c r="O40" i="1"/>
  <c r="R39" i="1"/>
  <c r="Q39" i="1"/>
  <c r="O39" i="1"/>
  <c r="R38" i="1"/>
  <c r="Q38" i="1"/>
  <c r="O38" i="1"/>
  <c r="R37" i="1"/>
  <c r="Q37" i="1"/>
  <c r="O37" i="1"/>
  <c r="R36" i="1"/>
  <c r="Q36" i="1"/>
  <c r="O36" i="1"/>
  <c r="R35" i="1"/>
  <c r="Q35" i="1"/>
  <c r="O35" i="1"/>
  <c r="R34" i="1"/>
  <c r="Q34" i="1"/>
  <c r="O34" i="1"/>
  <c r="O30" i="1"/>
  <c r="Q30" i="1"/>
  <c r="R30" i="1"/>
  <c r="O31" i="1"/>
  <c r="Q31" i="1"/>
  <c r="R31" i="1"/>
  <c r="O32" i="1"/>
  <c r="Q32" i="1"/>
  <c r="R32" i="1"/>
  <c r="O33" i="1"/>
  <c r="Q33" i="1"/>
  <c r="R33" i="1"/>
  <c r="O22" i="1"/>
  <c r="Q22" i="1"/>
  <c r="R22" i="1"/>
  <c r="O23" i="1"/>
  <c r="Q23" i="1"/>
  <c r="R23" i="1"/>
  <c r="O24" i="1"/>
  <c r="Q24" i="1"/>
  <c r="R24" i="1"/>
  <c r="O25" i="1"/>
  <c r="Q25" i="1"/>
  <c r="R25" i="1"/>
  <c r="O26" i="1"/>
  <c r="Q26" i="1"/>
  <c r="R26" i="1"/>
  <c r="O27" i="1"/>
  <c r="Q27" i="1"/>
  <c r="R27" i="1"/>
  <c r="O28" i="1"/>
  <c r="Q28" i="1"/>
  <c r="R28" i="1"/>
  <c r="O29" i="1"/>
  <c r="Q29" i="1"/>
  <c r="R29" i="1"/>
  <c r="T77" i="1" l="1"/>
  <c r="T53" i="1"/>
  <c r="T61" i="1"/>
  <c r="T45" i="1"/>
  <c r="T62" i="1"/>
  <c r="T70" i="1"/>
  <c r="T54" i="1"/>
  <c r="T75" i="1"/>
  <c r="T69" i="1"/>
  <c r="T72" i="1"/>
  <c r="T38" i="1"/>
  <c r="T57" i="1"/>
  <c r="T76" i="1"/>
  <c r="T32" i="1"/>
  <c r="T31" i="1"/>
  <c r="T71" i="1"/>
  <c r="T34" i="1"/>
  <c r="T42" i="1"/>
  <c r="T50" i="1"/>
  <c r="T58" i="1"/>
  <c r="T74" i="1"/>
  <c r="T35" i="1"/>
  <c r="T51" i="1"/>
  <c r="T59" i="1"/>
  <c r="T41" i="1"/>
  <c r="T49" i="1"/>
  <c r="T73" i="1"/>
  <c r="T39" i="1"/>
  <c r="T47" i="1"/>
  <c r="T55" i="1"/>
  <c r="T63" i="1"/>
  <c r="T66" i="1"/>
  <c r="T37" i="1"/>
  <c r="T40" i="1"/>
  <c r="T48" i="1"/>
  <c r="T56" i="1"/>
  <c r="T64" i="1"/>
  <c r="T43" i="1"/>
  <c r="T67" i="1"/>
  <c r="T46" i="1"/>
  <c r="T65" i="1"/>
  <c r="T33" i="1"/>
  <c r="T30" i="1"/>
  <c r="T36" i="1"/>
  <c r="T44" i="1"/>
  <c r="T52" i="1"/>
  <c r="T60" i="1"/>
  <c r="T68" i="1"/>
  <c r="T26" i="1"/>
  <c r="T23" i="1"/>
  <c r="T22" i="1"/>
  <c r="T29" i="1"/>
  <c r="T28" i="1"/>
  <c r="T27" i="1"/>
  <c r="T25" i="1"/>
  <c r="T24" i="1"/>
  <c r="G3" i="1" l="1"/>
  <c r="H3" i="1"/>
  <c r="G4" i="1"/>
  <c r="H4" i="1"/>
  <c r="G5" i="1"/>
  <c r="H5" i="1"/>
  <c r="G6" i="1"/>
  <c r="H6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8" i="1"/>
  <c r="H38" i="1"/>
  <c r="G39" i="1"/>
  <c r="H39" i="1"/>
  <c r="G40" i="1"/>
  <c r="H40" i="1"/>
  <c r="G41" i="1"/>
  <c r="H41" i="1"/>
  <c r="G43" i="1"/>
  <c r="H43" i="1"/>
  <c r="G44" i="1"/>
  <c r="H44" i="1"/>
  <c r="G45" i="1"/>
  <c r="H45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Q2" i="1"/>
  <c r="N29" i="1"/>
  <c r="N28" i="1"/>
  <c r="N27" i="1"/>
  <c r="N26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G2" i="1" l="1"/>
  <c r="H2" i="1"/>
  <c r="R2" i="1"/>
  <c r="Q3" i="1"/>
  <c r="R3" i="1"/>
  <c r="Q4" i="1"/>
  <c r="R4" i="1"/>
  <c r="Q5" i="1"/>
  <c r="R5" i="1"/>
  <c r="Q6" i="1"/>
  <c r="R6" i="1"/>
  <c r="Q7" i="1"/>
  <c r="R7" i="1"/>
  <c r="Q8" i="1"/>
  <c r="R8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T19" i="1" l="1"/>
  <c r="T16" i="1"/>
  <c r="T17" i="1"/>
  <c r="T14" i="1"/>
  <c r="T10" i="1"/>
  <c r="T3" i="1"/>
  <c r="T9" i="1"/>
  <c r="T20" i="1"/>
  <c r="T5" i="1"/>
  <c r="T13" i="1"/>
  <c r="T4" i="1"/>
  <c r="T2" i="1"/>
  <c r="T18" i="1"/>
  <c r="T12" i="1"/>
  <c r="T6" i="1"/>
  <c r="T21" i="1"/>
  <c r="T7" i="1"/>
  <c r="T15" i="1"/>
  <c r="T11" i="1"/>
  <c r="T8" i="1"/>
  <c r="AJ11" i="1" l="1"/>
  <c r="AA7" i="1"/>
  <c r="AJ6" i="1"/>
  <c r="AD10" i="1"/>
  <c r="Z3" i="1"/>
  <c r="AF2" i="1"/>
  <c r="AD2" i="1"/>
  <c r="Z4" i="1"/>
  <c r="AG9" i="1"/>
  <c r="AJ7" i="1"/>
  <c r="AB5" i="1"/>
  <c r="AI4" i="1"/>
  <c r="AF6" i="1"/>
  <c r="AC10" i="1"/>
  <c r="AH3" i="1"/>
  <c r="AE4" i="1"/>
  <c r="AI10" i="1"/>
  <c r="AA2" i="1"/>
  <c r="AH2" i="1"/>
  <c r="AF3" i="1"/>
  <c r="AE8" i="1"/>
  <c r="AI12" i="1"/>
  <c r="AC6" i="1"/>
  <c r="AG3" i="1"/>
  <c r="AC8" i="1"/>
  <c r="AG12" i="1"/>
  <c r="AB2" i="1"/>
  <c r="AE6" i="1"/>
  <c r="AG7" i="1"/>
  <c r="AH9" i="1"/>
  <c r="Z2" i="1"/>
  <c r="Z8" i="1"/>
  <c r="AJ2" i="1"/>
  <c r="AE9" i="1"/>
  <c r="AF9" i="1"/>
  <c r="AA8" i="1"/>
  <c r="AI7" i="1"/>
  <c r="Z7" i="1"/>
  <c r="AF5" i="1"/>
  <c r="AH10" i="1"/>
  <c r="AD5" i="1"/>
  <c r="AG11" i="1"/>
  <c r="AB10" i="1"/>
  <c r="Z5" i="1"/>
  <c r="AI3" i="1"/>
  <c r="AI11" i="1"/>
  <c r="AE5" i="1"/>
  <c r="AF8" i="1"/>
  <c r="AG2" i="1"/>
  <c r="Z11" i="1"/>
  <c r="AI6" i="1"/>
  <c r="AB11" i="1"/>
  <c r="AJ9" i="1"/>
  <c r="AC4" i="1"/>
  <c r="AF11" i="1"/>
  <c r="AE7" i="1"/>
  <c r="AE10" i="1"/>
  <c r="Z9" i="1"/>
  <c r="AA4" i="1"/>
  <c r="Z12" i="1"/>
  <c r="AA11" i="1"/>
  <c r="AF4" i="1"/>
  <c r="AH7" i="1"/>
  <c r="AC11" i="1"/>
  <c r="AE12" i="1"/>
  <c r="AA6" i="1"/>
  <c r="AB7" i="1"/>
  <c r="AB9" i="1"/>
  <c r="AD3" i="1"/>
  <c r="Z10" i="1"/>
  <c r="AG6" i="1"/>
  <c r="AC7" i="1"/>
  <c r="AJ8" i="1"/>
  <c r="AJ3" i="1"/>
  <c r="AC5" i="1"/>
  <c r="AG4" i="1"/>
  <c r="AD8" i="1"/>
  <c r="AG5" i="1"/>
  <c r="AC12" i="1"/>
  <c r="AI5" i="1"/>
  <c r="AH4" i="1"/>
  <c r="AB8" i="1"/>
  <c r="AB3" i="1"/>
  <c r="AF12" i="1"/>
  <c r="AF7" i="1"/>
  <c r="AA3" i="1"/>
  <c r="AE11" i="1"/>
  <c r="AA5" i="1"/>
  <c r="AJ12" i="1"/>
  <c r="AD7" i="1"/>
  <c r="AC2" i="1"/>
  <c r="AD4" i="1"/>
  <c r="AE2" i="1"/>
  <c r="AD6" i="1"/>
  <c r="AG8" i="1"/>
  <c r="AI8" i="1"/>
  <c r="AB6" i="1"/>
  <c r="AH12" i="1"/>
  <c r="AA10" i="1"/>
  <c r="AE3" i="1"/>
  <c r="AJ10" i="1"/>
  <c r="AH6" i="1"/>
  <c r="AH8" i="1"/>
  <c r="AG10" i="1"/>
  <c r="AJ4" i="1"/>
  <c r="AB12" i="1"/>
  <c r="AC9" i="1"/>
  <c r="AA12" i="1"/>
  <c r="AD9" i="1"/>
  <c r="Z6" i="1"/>
  <c r="AI2" i="1"/>
  <c r="AI9" i="1"/>
  <c r="AB4" i="1"/>
  <c r="AD11" i="1"/>
  <c r="AH5" i="1"/>
  <c r="AD12" i="1"/>
  <c r="AJ5" i="1"/>
  <c r="AH11" i="1"/>
  <c r="AA9" i="1"/>
  <c r="AC3" i="1"/>
  <c r="AF10" i="1"/>
  <c r="AE13" i="1" l="1"/>
  <c r="AK4" i="1"/>
  <c r="AK9" i="1"/>
  <c r="AK8" i="1"/>
  <c r="AK6" i="1"/>
  <c r="AF13" i="1"/>
  <c r="AI13" i="1"/>
  <c r="Z13" i="1"/>
  <c r="AJ13" i="1"/>
  <c r="AK12" i="1"/>
  <c r="AK11" i="1"/>
  <c r="AH13" i="1"/>
  <c r="AK10" i="1"/>
  <c r="AC13" i="1"/>
  <c r="AB13" i="1"/>
  <c r="AD13" i="1"/>
  <c r="AK7" i="1"/>
  <c r="AG13" i="1"/>
  <c r="AK3" i="1"/>
  <c r="AA13" i="1"/>
  <c r="AK5" i="1"/>
  <c r="AK2" i="1"/>
</calcChain>
</file>

<file path=xl/sharedStrings.xml><?xml version="1.0" encoding="utf-8"?>
<sst xmlns="http://schemas.openxmlformats.org/spreadsheetml/2006/main" count="1114" uniqueCount="309">
  <si>
    <t>Joukkueen nimi</t>
  </si>
  <si>
    <t>KENTTÄ</t>
  </si>
  <si>
    <t>PVM</t>
  </si>
  <si>
    <t>PV</t>
  </si>
  <si>
    <t>KLO</t>
  </si>
  <si>
    <t>SARJA</t>
  </si>
  <si>
    <t>KOTI</t>
  </si>
  <si>
    <t>VIERAS</t>
  </si>
  <si>
    <t>Huom!</t>
  </si>
  <si>
    <t>Hannunniittu 2016</t>
  </si>
  <si>
    <t>Pantterit 2016</t>
  </si>
  <si>
    <t>Hepokulta 2016-2017</t>
  </si>
  <si>
    <t>Peltolan Futarit Oranssit</t>
  </si>
  <si>
    <t>Kärsämäki Musta</t>
  </si>
  <si>
    <t>Mapa valkoinen</t>
  </si>
  <si>
    <t>Kupittaa 2016</t>
  </si>
  <si>
    <t>Pohjolan ilvekset</t>
  </si>
  <si>
    <t>Linna Velhot</t>
  </si>
  <si>
    <t>Linna Tykit</t>
  </si>
  <si>
    <t>TuNL Kärsämäki 2017 mustat</t>
  </si>
  <si>
    <t>Kenttä 1</t>
  </si>
  <si>
    <t>Kenttä 2</t>
  </si>
  <si>
    <t>Kenttä 3</t>
  </si>
  <si>
    <t>Kenttä 4</t>
  </si>
  <si>
    <t>Hirvensalo 2017</t>
  </si>
  <si>
    <t>MaPa 2017</t>
  </si>
  <si>
    <t>Pohjola Karhut</t>
  </si>
  <si>
    <t>Pohjola Sudet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</si>
  <si>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</si>
  <si>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</si>
  <si>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</si>
  <si>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</si>
  <si>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</si>
  <si>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</si>
  <si>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</si>
  <si>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</si>
  <si>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</si>
  <si>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</si>
  <si>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</si>
  <si>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</si>
  <si>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</si>
  <si>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</si>
  <si>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</si>
  <si>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</si>
  <si>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</si>
  <si>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</si>
  <si>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D1</t>
  </si>
  <si>
    <t>D2</t>
  </si>
  <si>
    <t>D3</t>
  </si>
  <si>
    <t>D4</t>
  </si>
  <si>
    <t>E1</t>
  </si>
  <si>
    <t>E2</t>
  </si>
  <si>
    <t>E3</t>
  </si>
  <si>
    <t>E4</t>
  </si>
  <si>
    <t>c1</t>
  </si>
  <si>
    <t>c2</t>
  </si>
  <si>
    <t>c3</t>
  </si>
  <si>
    <t>c6</t>
  </si>
  <si>
    <t>c4</t>
  </si>
  <si>
    <t>c5</t>
  </si>
  <si>
    <t>c9</t>
  </si>
  <si>
    <t>d1</t>
  </si>
  <si>
    <t>d2</t>
  </si>
  <si>
    <t>d3</t>
  </si>
  <si>
    <t>d4</t>
  </si>
  <si>
    <t>e1</t>
  </si>
  <si>
    <t>e2</t>
  </si>
  <si>
    <t>e3</t>
  </si>
  <si>
    <t>e4</t>
  </si>
  <si>
    <t>2017-sarja</t>
  </si>
  <si>
    <t>2018-sarja</t>
  </si>
  <si>
    <t>Hae joukkueen pelit -valikko ↓</t>
  </si>
  <si>
    <t>(Valitse tästä joukkue)</t>
  </si>
  <si>
    <t>Tytöt Pohjoinen 2018-19</t>
  </si>
  <si>
    <t>Tytöt Etelä 2018-19</t>
  </si>
  <si>
    <t>Tytöt Itä 2018-19</t>
  </si>
  <si>
    <t>Hannunniittu 2017 Sininen</t>
  </si>
  <si>
    <t>Hannunniittu 2017 Punainen</t>
  </si>
  <si>
    <t>Peltola 17-18</t>
  </si>
  <si>
    <t>Runosmäen Minipantterit Valkoinen</t>
  </si>
  <si>
    <t>Runosmäen Minipantterit Vihreä</t>
  </si>
  <si>
    <t>Hirvensalo 18</t>
  </si>
  <si>
    <t>Uittamo 2018 Valkoinen</t>
  </si>
  <si>
    <t>Uittamo 2018 Sininen</t>
  </si>
  <si>
    <t>B5</t>
  </si>
  <si>
    <t>B6</t>
  </si>
  <si>
    <t>B7</t>
  </si>
  <si>
    <t>Linna 2019-2020</t>
  </si>
  <si>
    <t>MaPa 2019 valkoinen</t>
  </si>
  <si>
    <t>MaPa 2019 sininen</t>
  </si>
  <si>
    <t>Varissuo 2019</t>
  </si>
  <si>
    <t>Uittamo 2019</t>
  </si>
  <si>
    <t>Pohjola Jääkarhut</t>
  </si>
  <si>
    <t>Pohjola jääkarhut valkoinen</t>
  </si>
  <si>
    <t>Hannunniittu 2019 sininen</t>
  </si>
  <si>
    <t>Hannunniittu 2019 valkoinen</t>
  </si>
  <si>
    <t>Peltola 2019-2020</t>
  </si>
  <si>
    <t>Kärsämäki 2020 Musta</t>
  </si>
  <si>
    <t>2019-sarja</t>
  </si>
  <si>
    <t>c10</t>
  </si>
  <si>
    <t>c11</t>
  </si>
  <si>
    <t>Uittamo / Sininen</t>
  </si>
  <si>
    <t>Uittamo/Valkoinen</t>
  </si>
  <si>
    <t>Kupittaa 2019-2020</t>
  </si>
  <si>
    <t>Hannunniittu 2020</t>
  </si>
  <si>
    <t>Kärsämäki Punainen</t>
  </si>
  <si>
    <t>MaPa2020</t>
  </si>
  <si>
    <t>Hirvensalo Pyörremyrskyt</t>
  </si>
  <si>
    <t>Hirvensalo Hurrikaanit</t>
  </si>
  <si>
    <t>Hirvensalo Tornadot</t>
  </si>
  <si>
    <t>2020-sarja</t>
  </si>
  <si>
    <t>d5</t>
  </si>
  <si>
    <t>d6</t>
  </si>
  <si>
    <t>d7</t>
  </si>
  <si>
    <t>d8</t>
  </si>
  <si>
    <t>d9</t>
  </si>
  <si>
    <t>Tytöt Länsi 18-19</t>
  </si>
  <si>
    <t>Pohjoinen tytöt 2018-2019</t>
  </si>
  <si>
    <t>T2018-2019 Etelä</t>
  </si>
  <si>
    <t>Itä 2018-2019</t>
  </si>
  <si>
    <t>Tytöt 18-19</t>
  </si>
  <si>
    <t>f1</t>
  </si>
  <si>
    <t>Tytöt Hirvensalo 2020</t>
  </si>
  <si>
    <t>Itä 2020</t>
  </si>
  <si>
    <t>Tytöt Länsi 2020</t>
  </si>
  <si>
    <t>Tytöt 2020</t>
  </si>
  <si>
    <t>f2</t>
  </si>
  <si>
    <t>f3</t>
  </si>
  <si>
    <t>C10</t>
  </si>
  <si>
    <t>C11</t>
  </si>
  <si>
    <t>D8</t>
  </si>
  <si>
    <t>D7</t>
  </si>
  <si>
    <t>D6</t>
  </si>
  <si>
    <t>D5</t>
  </si>
  <si>
    <t>D9</t>
  </si>
  <si>
    <t>F1</t>
  </si>
  <si>
    <t>F2</t>
  </si>
  <si>
    <t>F3</t>
  </si>
  <si>
    <t>Sarjataso</t>
  </si>
  <si>
    <t>Lähetetty</t>
  </si>
  <si>
    <t>2017 Liiga</t>
  </si>
  <si>
    <t>2017 Divari</t>
  </si>
  <si>
    <t>2018 Liiga</t>
  </si>
  <si>
    <t>2018 Divari</t>
  </si>
  <si>
    <t>2019 Liiga</t>
  </si>
  <si>
    <t>2019 Divari</t>
  </si>
  <si>
    <t>2020 Yleinen sarja</t>
  </si>
  <si>
    <t>Tyttösarja 2018-2019</t>
  </si>
  <si>
    <t>Tyttösarja 2020</t>
  </si>
  <si>
    <t>Joukkueenjohtaja</t>
  </si>
  <si>
    <t>Joukkueenjohtajan puhelin</t>
  </si>
  <si>
    <t>Joukkueenjohtajan maili</t>
  </si>
  <si>
    <t>Valmentaja</t>
  </si>
  <si>
    <t>Valmentajan puhelin</t>
  </si>
  <si>
    <t>Valmentajan maili</t>
  </si>
  <si>
    <t>Nämä tiedot ilmoitti</t>
  </si>
  <si>
    <t>X</t>
  </si>
  <si>
    <t>Emilia Peltola</t>
  </si>
  <si>
    <t>0405894717</t>
  </si>
  <si>
    <t>emilia.a.peltola@gmail.com</t>
  </si>
  <si>
    <t>Pekka Seppälä</t>
  </si>
  <si>
    <t>0503082711</t>
  </si>
  <si>
    <t>pekkasep@gmail.com</t>
  </si>
  <si>
    <t>Henri Saarinen</t>
  </si>
  <si>
    <t>0503482477</t>
  </si>
  <si>
    <t>henri.saarinen@gmail.com</t>
  </si>
  <si>
    <t>Jukka Pesu</t>
  </si>
  <si>
    <t>0505696617</t>
  </si>
  <si>
    <t>jukkapesu@gmail.com</t>
  </si>
  <si>
    <t>Anniina Tuomola</t>
  </si>
  <si>
    <t>0400535378</t>
  </si>
  <si>
    <t>anniina.tuomola1@gmail.com</t>
  </si>
  <si>
    <t>Damla Özberkan</t>
  </si>
  <si>
    <t>0400980195</t>
  </si>
  <si>
    <t>damla.ozberkansatan@gmail.com</t>
  </si>
  <si>
    <t>Annika Hoikkala</t>
  </si>
  <si>
    <t>0403540772</t>
  </si>
  <si>
    <t>hiekkaan@gmail.com</t>
  </si>
  <si>
    <t>Mikko Vuorinen</t>
  </si>
  <si>
    <t>0407424350</t>
  </si>
  <si>
    <t>mikkovuorinen@hotmail.com</t>
  </si>
  <si>
    <t>Natasha Simonen</t>
  </si>
  <si>
    <t>0407004853</t>
  </si>
  <si>
    <t>n_simonen@hotmail.com</t>
  </si>
  <si>
    <t>Matias Hemmilä</t>
  </si>
  <si>
    <t>+358 44 0607840</t>
  </si>
  <si>
    <t>mmhemm@utu.fi</t>
  </si>
  <si>
    <t>Janica Laurila &amp; Aleksi Korpela</t>
  </si>
  <si>
    <t>0405518663</t>
  </si>
  <si>
    <t>pohjola2018tunl@gmail.com</t>
  </si>
  <si>
    <t>Jaakko nuotio</t>
  </si>
  <si>
    <t>0443045973</t>
  </si>
  <si>
    <t>jaakko_nuotio@hotmail.com</t>
  </si>
  <si>
    <t>Janica Laurila</t>
  </si>
  <si>
    <t>Jaakko Nuotio</t>
  </si>
  <si>
    <t>Tuuli Laurikainen</t>
  </si>
  <si>
    <t>040 358 0099</t>
  </si>
  <si>
    <t>tuuli.laurikainen2@gmail.com</t>
  </si>
  <si>
    <t>tuuli.laurikainen@gmail.com</t>
  </si>
  <si>
    <t>Ismo Aaltonen</t>
  </si>
  <si>
    <t>0445958796</t>
  </si>
  <si>
    <t>ismo.aaltonen@gmail.com</t>
  </si>
  <si>
    <t>Robin Aalto</t>
  </si>
  <si>
    <t>0458022081</t>
  </si>
  <si>
    <t>robinbenjamin95@gmail.com</t>
  </si>
  <si>
    <t>Jouna Karsi</t>
  </si>
  <si>
    <t>050 3509479</t>
  </si>
  <si>
    <t>jouna.karsi@gmail.com</t>
  </si>
  <si>
    <t>H-P Ojala</t>
  </si>
  <si>
    <t>+358503456991</t>
  </si>
  <si>
    <t>hp.ojala@gmail.com</t>
  </si>
  <si>
    <t>Kaarina Arvo</t>
  </si>
  <si>
    <t>0449706231</t>
  </si>
  <si>
    <t>kaarina.arvo@netti.fi</t>
  </si>
  <si>
    <t>Sami Simola</t>
  </si>
  <si>
    <t>040 4172234</t>
  </si>
  <si>
    <t>simola@windowslive.com</t>
  </si>
  <si>
    <t>Liisa Kauppila</t>
  </si>
  <si>
    <t>0443110034</t>
  </si>
  <si>
    <t>liisa.kauppila@utu.fi</t>
  </si>
  <si>
    <t>Tua Fagernäs</t>
  </si>
  <si>
    <t>+358 40 744 0588</t>
  </si>
  <si>
    <t>tua.fagernas@icloud.com</t>
  </si>
  <si>
    <t>Niina Simanainen</t>
  </si>
  <si>
    <t>0404170565</t>
  </si>
  <si>
    <t>niina.simanainen@gmail.com</t>
  </si>
  <si>
    <t>Juulia Salminen, Mira Saarinen</t>
  </si>
  <si>
    <t>0444846207 (Juulia), 0400657610 (Mira)</t>
  </si>
  <si>
    <t>juulia.salminen@hotmail.com</t>
  </si>
  <si>
    <t>Minna Liljeqvist</t>
  </si>
  <si>
    <t>0409663273</t>
  </si>
  <si>
    <t>minnakl81@hotmail.com</t>
  </si>
  <si>
    <t>Maria Koppanen</t>
  </si>
  <si>
    <t>0401419659</t>
  </si>
  <si>
    <t>alexijami@gmail.com</t>
  </si>
  <si>
    <t>Hyvärinen Tommi</t>
  </si>
  <si>
    <t>0405187705</t>
  </si>
  <si>
    <t>hyvarinen.to@gmail.com</t>
  </si>
  <si>
    <t>Teemu Pirttijärvi</t>
  </si>
  <si>
    <t>+358 40 5495896</t>
  </si>
  <si>
    <t>teemupr89@gmail.com</t>
  </si>
  <si>
    <t>Tommi Hyvärinen</t>
  </si>
  <si>
    <t>Ei ole</t>
  </si>
  <si>
    <t>mikkoristolainen@gmail.com</t>
  </si>
  <si>
    <t>Mikko Ristolainen</t>
  </si>
  <si>
    <t>0505617167</t>
  </si>
  <si>
    <t>Jukka Lindstedt</t>
  </si>
  <si>
    <t>044-0181499</t>
  </si>
  <si>
    <t>jukka.lindstedt@gmail.com</t>
  </si>
  <si>
    <t>Sakari Nurmi</t>
  </si>
  <si>
    <t>0407753653</t>
  </si>
  <si>
    <t>sakari_nurmi@hotmail.com</t>
  </si>
  <si>
    <t>Iiro Räsänen</t>
  </si>
  <si>
    <t>0505371001</t>
  </si>
  <si>
    <t>iiro.rasanen@gmail.com</t>
  </si>
  <si>
    <t>Tommi Sironen</t>
  </si>
  <si>
    <t>+358 40 0644207</t>
  </si>
  <si>
    <t>tommi.sironen@gmail.com</t>
  </si>
  <si>
    <t>Joska Mattila</t>
  </si>
  <si>
    <t>Nina Tanhuanpää</t>
  </si>
  <si>
    <t>0408212614</t>
  </si>
  <si>
    <t>nina.c.magnusson@gmail.com</t>
  </si>
  <si>
    <t>Juha-Matti Tapanainen</t>
  </si>
  <si>
    <t>-</t>
  </si>
  <si>
    <t>juha.tapanainen@gmail.com</t>
  </si>
  <si>
    <t>Miia Suominen</t>
  </si>
  <si>
    <t>0407199710</t>
  </si>
  <si>
    <t>miia.k.suominen@gmail.com</t>
  </si>
  <si>
    <t>Jukka-Pekka Suominen</t>
  </si>
  <si>
    <t>0504869951</t>
  </si>
  <si>
    <t>jp@suominen.io</t>
  </si>
  <si>
    <t>0503509479</t>
  </si>
  <si>
    <t>Markus Suonpää</t>
  </si>
  <si>
    <t>0504125805</t>
  </si>
  <si>
    <t>Markus.suonpaa@gmail.com</t>
  </si>
  <si>
    <t>040-5495896</t>
  </si>
  <si>
    <t>Sofia Nissinen</t>
  </si>
  <si>
    <t>0453263263</t>
  </si>
  <si>
    <t>sofia.nissinen@gmail.com</t>
  </si>
  <si>
    <t>Antti Kuosmanen</t>
  </si>
  <si>
    <t>0505442414</t>
  </si>
  <si>
    <t>a.kuosmanen@iki.fi</t>
  </si>
  <si>
    <t>Sanni Lukander</t>
  </si>
  <si>
    <t>0503259172</t>
  </si>
  <si>
    <t>lukandersanni@gmail.com</t>
  </si>
  <si>
    <t>Markku Oksman</t>
  </si>
  <si>
    <t>0407442342</t>
  </si>
  <si>
    <t>markku.j.oksman@gmail.com</t>
  </si>
  <si>
    <t>Janne Lukander</t>
  </si>
  <si>
    <t>0505544287</t>
  </si>
  <si>
    <t>janne.lukander@gmail.com</t>
  </si>
  <si>
    <t>Miika</t>
  </si>
  <si>
    <t>miika.weckman@turunnappulaliiga.fi</t>
  </si>
  <si>
    <t>Jenna Neagu</t>
  </si>
  <si>
    <t>0503555120</t>
  </si>
  <si>
    <t>jenna.neagu@gmail.com</t>
  </si>
  <si>
    <t>Sami Karhu</t>
  </si>
  <si>
    <t>+358 40 8445756</t>
  </si>
  <si>
    <t>Sami_307@hotmail.com</t>
  </si>
  <si>
    <t>Marianne Laine</t>
  </si>
  <si>
    <t>0400848350</t>
  </si>
  <si>
    <t>marianne.ojanen@hotmail.com</t>
  </si>
  <si>
    <t>maroanne.ojanen@hotmail.com</t>
  </si>
  <si>
    <t>f4</t>
  </si>
  <si>
    <t>F4</t>
  </si>
  <si>
    <t>Tytöt Itä 2020</t>
  </si>
  <si>
    <t>Tytöt Pohjoinen 2020</t>
  </si>
  <si>
    <t>Tytöt Länsi 2018-19</t>
  </si>
  <si>
    <t>Huoltotauko kaikilla kentillä klo 11.00 - 11.30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</si>
</sst>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231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0" fillId="0" borderId="2" xfId="0" applyBorder="1"/>
    <xf numFmtId="164" fontId="0" fillId="0" borderId="3" xfId="0" applyNumberFormat="1" applyBorder="1"/>
    <xf numFmtId="0" fontId="0" fillId="0" borderId="3" xfId="0" applyBorder="1"/>
    <xf numFmtId="0" fontId="6" fillId="0" borderId="3" xfId="0" applyFont="1" applyBorder="1"/>
    <xf numFmtId="0" fontId="7" fillId="0" borderId="0" xfId="0" applyFont="1" applyAlignment="1">
      <alignment horizontal="left" vertical="center"/>
    </xf>
    <xf numFmtId="164" fontId="0" fillId="0" borderId="4" xfId="0" applyNumberFormat="1" applyBorder="1"/>
    <xf numFmtId="20" fontId="0" fillId="0" borderId="4" xfId="0" applyNumberFormat="1" applyBorder="1"/>
    <xf numFmtId="0" fontId="0" fillId="0" borderId="4" xfId="0" applyBorder="1"/>
    <xf numFmtId="0" fontId="6" fillId="0" borderId="4" xfId="0" applyFont="1" applyBorder="1"/>
    <xf numFmtId="164" fontId="6" fillId="0" borderId="4" xfId="0" applyNumberFormat="1" applyFont="1" applyBorder="1"/>
    <xf numFmtId="164" fontId="6" fillId="0" borderId="3" xfId="0" applyNumberFormat="1" applyFont="1" applyBorder="1"/>
    <xf numFmtId="0" fontId="0" fillId="0" borderId="0" xfId="0" applyFill="1"/>
    <xf numFmtId="0" fontId="3" fillId="0" borderId="0" xfId="0" applyFont="1" applyFill="1"/>
    <xf numFmtId="0" fontId="0" fillId="0" borderId="0" xfId="0" applyBorder="1"/>
    <xf numFmtId="164" fontId="0" fillId="0" borderId="0" xfId="0" applyNumberFormat="1" applyBorder="1"/>
    <xf numFmtId="20" fontId="0" fillId="0" borderId="0" xfId="0" applyNumberFormat="1" applyBorder="1"/>
    <xf numFmtId="0" fontId="6" fillId="0" borderId="0" xfId="0" applyFont="1" applyBorder="1"/>
    <xf numFmtId="164" fontId="6" fillId="0" borderId="0" xfId="0" applyNumberFormat="1" applyFont="1" applyBorder="1"/>
    <xf numFmtId="0" fontId="0" fillId="0" borderId="0" xfId="0" applyFill="1" applyBorder="1"/>
    <xf numFmtId="14" fontId="0" fillId="0" borderId="9" xfId="0" applyNumberFormat="1" applyBorder="1"/>
    <xf numFmtId="0" fontId="0" fillId="0" borderId="10" xfId="0" applyBorder="1"/>
    <xf numFmtId="14" fontId="0" fillId="0" borderId="11" xfId="0" applyNumberFormat="1" applyBorder="1"/>
    <xf numFmtId="14" fontId="0" fillId="0" borderId="13" xfId="0" applyNumberFormat="1" applyBorder="1"/>
    <xf numFmtId="164" fontId="0" fillId="0" borderId="14" xfId="0" applyNumberFormat="1" applyBorder="1"/>
    <xf numFmtId="20" fontId="0" fillId="0" borderId="14" xfId="0" applyNumberFormat="1" applyBorder="1"/>
    <xf numFmtId="0" fontId="0" fillId="0" borderId="14" xfId="0" applyBorder="1"/>
    <xf numFmtId="0" fontId="6" fillId="0" borderId="14" xfId="0" applyFont="1" applyBorder="1"/>
    <xf numFmtId="0" fontId="0" fillId="0" borderId="15" xfId="0" applyBorder="1"/>
    <xf numFmtId="0" fontId="6" fillId="0" borderId="0" xfId="0" applyFont="1" applyFill="1" applyBorder="1"/>
    <xf numFmtId="0" fontId="2" fillId="0" borderId="0" xfId="0" applyFont="1"/>
    <xf numFmtId="0" fontId="6" fillId="0" borderId="4" xfId="0" applyFont="1" applyFill="1" applyBorder="1"/>
    <xf numFmtId="0" fontId="6" fillId="0" borderId="3" xfId="0" applyFont="1" applyFill="1" applyBorder="1"/>
    <xf numFmtId="164" fontId="1" fillId="0" borderId="0" xfId="0" applyNumberFormat="1" applyFont="1" applyBorder="1"/>
    <xf numFmtId="0" fontId="0" fillId="0" borderId="3" xfId="0" applyFill="1" applyBorder="1"/>
    <xf numFmtId="0" fontId="0" fillId="0" borderId="4" xfId="0" applyFill="1" applyBorder="1"/>
    <xf numFmtId="164" fontId="1" fillId="0" borderId="4" xfId="0" applyNumberFormat="1" applyFont="1" applyBorder="1"/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0" fontId="4" fillId="2" borderId="1" xfId="0" applyFont="1" applyFill="1" applyBorder="1" applyAlignment="1">
      <alignment horizontal="right" vertical="center"/>
    </xf>
    <xf numFmtId="164" fontId="0" fillId="6" borderId="3" xfId="0" applyNumberFormat="1" applyFill="1" applyBorder="1"/>
    <xf numFmtId="0" fontId="0" fillId="6" borderId="3" xfId="0" applyFill="1" applyBorder="1" applyAlignment="1">
      <alignment horizontal="right"/>
    </xf>
    <xf numFmtId="0" fontId="0" fillId="6" borderId="3" xfId="0" applyFill="1" applyBorder="1"/>
    <xf numFmtId="0" fontId="6" fillId="6" borderId="3" xfId="0" applyFont="1" applyFill="1" applyBorder="1"/>
    <xf numFmtId="164" fontId="0" fillId="6" borderId="0" xfId="0" applyNumberFormat="1" applyFill="1" applyBorder="1"/>
    <xf numFmtId="20" fontId="0" fillId="6" borderId="0" xfId="0" applyNumberFormat="1" applyFill="1" applyBorder="1"/>
    <xf numFmtId="0" fontId="0" fillId="6" borderId="0" xfId="0" applyFill="1" applyBorder="1" applyAlignment="1">
      <alignment horizontal="right"/>
    </xf>
    <xf numFmtId="0" fontId="0" fillId="6" borderId="0" xfId="0" applyFill="1" applyBorder="1"/>
    <xf numFmtId="0" fontId="6" fillId="6" borderId="0" xfId="0" applyFont="1" applyFill="1" applyBorder="1"/>
    <xf numFmtId="164" fontId="6" fillId="6" borderId="3" xfId="0" applyNumberFormat="1" applyFont="1" applyFill="1" applyBorder="1"/>
    <xf numFmtId="164" fontId="6" fillId="6" borderId="0" xfId="0" applyNumberFormat="1" applyFont="1" applyFill="1" applyBorder="1"/>
    <xf numFmtId="164" fontId="0" fillId="7" borderId="0" xfId="0" applyNumberFormat="1" applyFill="1" applyBorder="1"/>
    <xf numFmtId="20" fontId="0" fillId="7" borderId="0" xfId="0" applyNumberFormat="1" applyFill="1" applyBorder="1"/>
    <xf numFmtId="0" fontId="0" fillId="7" borderId="0" xfId="0" applyFill="1" applyBorder="1" applyAlignment="1">
      <alignment horizontal="right"/>
    </xf>
    <xf numFmtId="0" fontId="0" fillId="7" borderId="0" xfId="0" applyFill="1" applyBorder="1"/>
    <xf numFmtId="0" fontId="6" fillId="7" borderId="0" xfId="0" applyFont="1" applyFill="1" applyBorder="1"/>
    <xf numFmtId="164" fontId="6" fillId="7" borderId="4" xfId="0" applyNumberFormat="1" applyFont="1" applyFill="1" applyBorder="1"/>
    <xf numFmtId="20" fontId="0" fillId="7" borderId="4" xfId="0" applyNumberFormat="1" applyFill="1" applyBorder="1"/>
    <xf numFmtId="0" fontId="0" fillId="7" borderId="4" xfId="0" applyFill="1" applyBorder="1" applyAlignment="1">
      <alignment horizontal="right"/>
    </xf>
    <xf numFmtId="0" fontId="0" fillId="7" borderId="4" xfId="0" applyFill="1" applyBorder="1"/>
    <xf numFmtId="0" fontId="6" fillId="7" borderId="4" xfId="0" applyFont="1" applyFill="1" applyBorder="1"/>
    <xf numFmtId="164" fontId="0" fillId="7" borderId="4" xfId="0" applyNumberFormat="1" applyFill="1" applyBorder="1"/>
    <xf numFmtId="164" fontId="0" fillId="3" borderId="3" xfId="0" applyNumberFormat="1" applyFill="1" applyBorder="1"/>
    <xf numFmtId="20" fontId="0" fillId="3" borderId="0" xfId="0" applyNumberFormat="1" applyFill="1" applyBorder="1"/>
    <xf numFmtId="0" fontId="0" fillId="3" borderId="3" xfId="0" applyFill="1" applyBorder="1" applyAlignment="1">
      <alignment horizontal="right"/>
    </xf>
    <xf numFmtId="0" fontId="0" fillId="3" borderId="3" xfId="0" applyFill="1" applyBorder="1"/>
    <xf numFmtId="0" fontId="6" fillId="3" borderId="3" xfId="0" applyFont="1" applyFill="1" applyBorder="1"/>
    <xf numFmtId="164" fontId="0" fillId="3" borderId="0" xfId="0" applyNumberFormat="1" applyFill="1" applyBorder="1"/>
    <xf numFmtId="0" fontId="0" fillId="3" borderId="0" xfId="0" applyFill="1" applyBorder="1" applyAlignment="1">
      <alignment horizontal="right"/>
    </xf>
    <xf numFmtId="0" fontId="0" fillId="3" borderId="0" xfId="0" applyFill="1" applyBorder="1"/>
    <xf numFmtId="0" fontId="6" fillId="3" borderId="0" xfId="0" applyFont="1" applyFill="1" applyBorder="1"/>
    <xf numFmtId="164" fontId="0" fillId="3" borderId="4" xfId="0" applyNumberFormat="1" applyFill="1" applyBorder="1"/>
    <xf numFmtId="20" fontId="0" fillId="3" borderId="4" xfId="0" applyNumberFormat="1" applyFill="1" applyBorder="1"/>
    <xf numFmtId="0" fontId="0" fillId="3" borderId="4" xfId="0" applyFill="1" applyBorder="1" applyAlignment="1">
      <alignment horizontal="right"/>
    </xf>
    <xf numFmtId="0" fontId="0" fillId="3" borderId="4" xfId="0" applyFill="1" applyBorder="1"/>
    <xf numFmtId="0" fontId="6" fillId="3" borderId="4" xfId="0" applyFont="1" applyFill="1" applyBorder="1"/>
    <xf numFmtId="164" fontId="0" fillId="5" borderId="0" xfId="0" applyNumberFormat="1" applyFill="1" applyBorder="1"/>
    <xf numFmtId="20" fontId="0" fillId="5" borderId="0" xfId="0" applyNumberFormat="1" applyFill="1" applyBorder="1"/>
    <xf numFmtId="0" fontId="0" fillId="5" borderId="0" xfId="0" applyFill="1" applyBorder="1" applyAlignment="1">
      <alignment horizontal="right"/>
    </xf>
    <xf numFmtId="0" fontId="0" fillId="5" borderId="0" xfId="0" applyFill="1" applyBorder="1"/>
    <xf numFmtId="0" fontId="6" fillId="5" borderId="0" xfId="0" applyFont="1" applyFill="1" applyBorder="1"/>
    <xf numFmtId="20" fontId="0" fillId="4" borderId="0" xfId="0" applyNumberFormat="1" applyFill="1" applyBorder="1"/>
    <xf numFmtId="164" fontId="0" fillId="4" borderId="0" xfId="0" applyNumberFormat="1" applyFill="1" applyBorder="1"/>
    <xf numFmtId="0" fontId="0" fillId="4" borderId="0" xfId="0" applyFill="1" applyBorder="1" applyAlignment="1">
      <alignment horizontal="right"/>
    </xf>
    <xf numFmtId="0" fontId="0" fillId="4" borderId="0" xfId="0" applyFill="1" applyBorder="1"/>
    <xf numFmtId="0" fontId="6" fillId="4" borderId="0" xfId="0" applyFont="1" applyFill="1" applyBorder="1"/>
    <xf numFmtId="20" fontId="0" fillId="0" borderId="0" xfId="0" applyNumberFormat="1" applyFill="1" applyBorder="1"/>
    <xf numFmtId="164" fontId="6" fillId="0" borderId="0" xfId="0" applyNumberFormat="1" applyFont="1" applyFill="1" applyBorder="1"/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/>
    <xf numFmtId="0" fontId="2" fillId="0" borderId="0" xfId="0" applyFont="1" applyBorder="1"/>
    <xf numFmtId="0" fontId="2" fillId="0" borderId="0" xfId="0" applyFont="1" applyFill="1" applyBorder="1"/>
    <xf numFmtId="14" fontId="0" fillId="0" borderId="0" xfId="0" applyNumberFormat="1" applyFill="1" applyBorder="1"/>
    <xf numFmtId="14" fontId="0" fillId="6" borderId="16" xfId="0" applyNumberFormat="1" applyFill="1" applyBorder="1"/>
    <xf numFmtId="164" fontId="0" fillId="6" borderId="17" xfId="0" applyNumberFormat="1" applyFill="1" applyBorder="1"/>
    <xf numFmtId="20" fontId="0" fillId="6" borderId="17" xfId="0" applyNumberFormat="1" applyFill="1" applyBorder="1"/>
    <xf numFmtId="0" fontId="0" fillId="6" borderId="17" xfId="0" applyFill="1" applyBorder="1" applyAlignment="1">
      <alignment horizontal="right"/>
    </xf>
    <xf numFmtId="0" fontId="0" fillId="6" borderId="17" xfId="0" applyFill="1" applyBorder="1"/>
    <xf numFmtId="0" fontId="6" fillId="6" borderId="17" xfId="0" applyFont="1" applyFill="1" applyBorder="1"/>
    <xf numFmtId="0" fontId="6" fillId="6" borderId="6" xfId="0" applyFont="1" applyFill="1" applyBorder="1"/>
    <xf numFmtId="14" fontId="0" fillId="6" borderId="9" xfId="0" applyNumberFormat="1" applyFill="1" applyBorder="1"/>
    <xf numFmtId="0" fontId="6" fillId="6" borderId="10" xfId="0" applyFont="1" applyFill="1" applyBorder="1"/>
    <xf numFmtId="14" fontId="0" fillId="6" borderId="7" xfId="0" applyNumberFormat="1" applyFill="1" applyBorder="1"/>
    <xf numFmtId="0" fontId="6" fillId="6" borderId="8" xfId="0" applyFont="1" applyFill="1" applyBorder="1"/>
    <xf numFmtId="14" fontId="0" fillId="7" borderId="9" xfId="0" applyNumberFormat="1" applyFill="1" applyBorder="1"/>
    <xf numFmtId="0" fontId="6" fillId="7" borderId="10" xfId="0" applyFont="1" applyFill="1" applyBorder="1"/>
    <xf numFmtId="14" fontId="0" fillId="7" borderId="11" xfId="0" applyNumberFormat="1" applyFill="1" applyBorder="1"/>
    <xf numFmtId="0" fontId="6" fillId="7" borderId="12" xfId="0" applyFont="1" applyFill="1" applyBorder="1"/>
    <xf numFmtId="14" fontId="0" fillId="0" borderId="9" xfId="0" applyNumberFormat="1" applyFill="1" applyBorder="1"/>
    <xf numFmtId="0" fontId="6" fillId="0" borderId="8" xfId="0" applyFont="1" applyFill="1" applyBorder="1"/>
    <xf numFmtId="0" fontId="6" fillId="0" borderId="10" xfId="0" applyFont="1" applyFill="1" applyBorder="1"/>
    <xf numFmtId="0" fontId="0" fillId="0" borderId="14" xfId="0" applyBorder="1" applyAlignment="1">
      <alignment horizontal="right"/>
    </xf>
    <xf numFmtId="14" fontId="0" fillId="3" borderId="9" xfId="0" applyNumberFormat="1" applyFill="1" applyBorder="1"/>
    <xf numFmtId="0" fontId="6" fillId="3" borderId="10" xfId="0" applyFont="1" applyFill="1" applyBorder="1"/>
    <xf numFmtId="14" fontId="0" fillId="3" borderId="11" xfId="0" applyNumberFormat="1" applyFill="1" applyBorder="1"/>
    <xf numFmtId="0" fontId="6" fillId="3" borderId="12" xfId="0" applyFont="1" applyFill="1" applyBorder="1"/>
    <xf numFmtId="14" fontId="0" fillId="3" borderId="7" xfId="0" applyNumberFormat="1" applyFill="1" applyBorder="1"/>
    <xf numFmtId="0" fontId="6" fillId="3" borderId="8" xfId="0" applyFont="1" applyFill="1" applyBorder="1"/>
    <xf numFmtId="0" fontId="0" fillId="3" borderId="12" xfId="0" applyFill="1" applyBorder="1"/>
    <xf numFmtId="14" fontId="0" fillId="5" borderId="7" xfId="0" applyNumberFormat="1" applyFill="1" applyBorder="1"/>
    <xf numFmtId="164" fontId="0" fillId="5" borderId="3" xfId="0" applyNumberFormat="1" applyFill="1" applyBorder="1"/>
    <xf numFmtId="0" fontId="0" fillId="5" borderId="3" xfId="0" applyFill="1" applyBorder="1" applyAlignment="1">
      <alignment horizontal="right"/>
    </xf>
    <xf numFmtId="0" fontId="0" fillId="5" borderId="3" xfId="0" applyFill="1" applyBorder="1"/>
    <xf numFmtId="0" fontId="6" fillId="5" borderId="3" xfId="0" applyFont="1" applyFill="1" applyBorder="1"/>
    <xf numFmtId="0" fontId="6" fillId="5" borderId="8" xfId="0" applyFont="1" applyFill="1" applyBorder="1"/>
    <xf numFmtId="14" fontId="0" fillId="5" borderId="9" xfId="0" applyNumberFormat="1" applyFill="1" applyBorder="1"/>
    <xf numFmtId="0" fontId="6" fillId="5" borderId="10" xfId="0" applyFont="1" applyFill="1" applyBorder="1"/>
    <xf numFmtId="0" fontId="0" fillId="5" borderId="8" xfId="0" applyFill="1" applyBorder="1"/>
    <xf numFmtId="14" fontId="0" fillId="4" borderId="9" xfId="0" applyNumberFormat="1" applyFill="1" applyBorder="1"/>
    <xf numFmtId="0" fontId="6" fillId="4" borderId="10" xfId="0" applyFont="1" applyFill="1" applyBorder="1"/>
    <xf numFmtId="0" fontId="0" fillId="0" borderId="5" xfId="0" applyBorder="1"/>
    <xf numFmtId="0" fontId="0" fillId="8" borderId="5" xfId="0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Alignment="1">
      <alignment horizontal="left"/>
    </xf>
    <xf numFmtId="0" fontId="9" fillId="0" borderId="0" xfId="1"/>
    <xf numFmtId="14" fontId="9" fillId="0" borderId="0" xfId="1" applyNumberFormat="1"/>
    <xf numFmtId="14" fontId="0" fillId="0" borderId="16" xfId="0" applyNumberFormat="1" applyBorder="1"/>
    <xf numFmtId="164" fontId="0" fillId="0" borderId="17" xfId="0" applyNumberFormat="1" applyBorder="1"/>
    <xf numFmtId="20" fontId="0" fillId="0" borderId="17" xfId="0" applyNumberFormat="1" applyBorder="1"/>
    <xf numFmtId="0" fontId="0" fillId="0" borderId="17" xfId="0" applyBorder="1" applyAlignment="1">
      <alignment horizontal="right"/>
    </xf>
    <xf numFmtId="0" fontId="0" fillId="0" borderId="17" xfId="0" applyBorder="1"/>
    <xf numFmtId="0" fontId="6" fillId="0" borderId="17" xfId="0" applyFont="1" applyBorder="1"/>
    <xf numFmtId="0" fontId="0" fillId="0" borderId="6" xfId="0" applyBorder="1"/>
    <xf numFmtId="14" fontId="0" fillId="0" borderId="7" xfId="0" applyNumberFormat="1" applyBorder="1"/>
    <xf numFmtId="0" fontId="0" fillId="0" borderId="12" xfId="0" applyBorder="1"/>
    <xf numFmtId="0" fontId="0" fillId="0" borderId="8" xfId="0" applyBorder="1"/>
    <xf numFmtId="0" fontId="0" fillId="0" borderId="10" xfId="0" applyFill="1" applyBorder="1"/>
    <xf numFmtId="0" fontId="0" fillId="0" borderId="12" xfId="0" applyFill="1" applyBorder="1"/>
    <xf numFmtId="0" fontId="0" fillId="0" borderId="8" xfId="0" applyFill="1" applyBorder="1"/>
    <xf numFmtId="14" fontId="1" fillId="0" borderId="9" xfId="0" applyNumberFormat="1" applyFont="1" applyBorder="1"/>
    <xf numFmtId="14" fontId="1" fillId="0" borderId="11" xfId="0" applyNumberFormat="1" applyFont="1" applyBorder="1"/>
    <xf numFmtId="14" fontId="1" fillId="0" borderId="13" xfId="0" applyNumberFormat="1" applyFont="1" applyBorder="1"/>
    <xf numFmtId="164" fontId="1" fillId="0" borderId="14" xfId="0" applyNumberFormat="1" applyFont="1" applyBorder="1"/>
    <xf numFmtId="0" fontId="0" fillId="0" borderId="14" xfId="0" applyFill="1" applyBorder="1"/>
    <xf numFmtId="0" fontId="0" fillId="0" borderId="15" xfId="0" applyFill="1" applyBorder="1"/>
    <xf numFmtId="0" fontId="0" fillId="0" borderId="0" xfId="0" applyFont="1" applyFill="1" applyBorder="1"/>
    <xf numFmtId="0" fontId="0" fillId="0" borderId="0" xfId="0" applyFont="1" applyBorder="1"/>
    <xf numFmtId="14" fontId="0" fillId="0" borderId="7" xfId="0" applyNumberFormat="1" applyFill="1" applyBorder="1"/>
    <xf numFmtId="164" fontId="0" fillId="0" borderId="3" xfId="0" applyNumberFormat="1" applyFill="1" applyBorder="1"/>
    <xf numFmtId="0" fontId="0" fillId="0" borderId="3" xfId="0" applyFill="1" applyBorder="1" applyAlignment="1">
      <alignment horizontal="right"/>
    </xf>
    <xf numFmtId="20" fontId="0" fillId="0" borderId="3" xfId="0" applyNumberFormat="1" applyFill="1" applyBorder="1"/>
    <xf numFmtId="20" fontId="0" fillId="6" borderId="3" xfId="0" applyNumberFormat="1" applyFill="1" applyBorder="1"/>
    <xf numFmtId="0" fontId="1" fillId="0" borderId="0" xfId="0" applyFont="1" applyFill="1" applyBorder="1"/>
    <xf numFmtId="14" fontId="0" fillId="0" borderId="11" xfId="0" applyNumberFormat="1" applyFill="1" applyBorder="1"/>
    <xf numFmtId="164" fontId="0" fillId="0" borderId="4" xfId="0" applyNumberFormat="1" applyFill="1" applyBorder="1"/>
    <xf numFmtId="20" fontId="0" fillId="0" borderId="4" xfId="0" applyNumberFormat="1" applyFill="1" applyBorder="1"/>
    <xf numFmtId="0" fontId="0" fillId="0" borderId="4" xfId="0" applyFill="1" applyBorder="1" applyAlignment="1">
      <alignment horizontal="right"/>
    </xf>
    <xf numFmtId="14" fontId="0" fillId="3" borderId="16" xfId="0" applyNumberFormat="1" applyFill="1" applyBorder="1"/>
    <xf numFmtId="164" fontId="0" fillId="3" borderId="17" xfId="0" applyNumberFormat="1" applyFill="1" applyBorder="1"/>
    <xf numFmtId="20" fontId="0" fillId="3" borderId="17" xfId="0" applyNumberFormat="1" applyFill="1" applyBorder="1"/>
    <xf numFmtId="0" fontId="0" fillId="3" borderId="17" xfId="0" applyFill="1" applyBorder="1" applyAlignment="1">
      <alignment horizontal="right"/>
    </xf>
    <xf numFmtId="0" fontId="0" fillId="3" borderId="17" xfId="0" applyFill="1" applyBorder="1"/>
    <xf numFmtId="0" fontId="6" fillId="3" borderId="17" xfId="0" applyFont="1" applyFill="1" applyBorder="1"/>
    <xf numFmtId="0" fontId="6" fillId="3" borderId="6" xfId="0" applyFont="1" applyFill="1" applyBorder="1"/>
    <xf numFmtId="20" fontId="0" fillId="3" borderId="3" xfId="0" applyNumberFormat="1" applyFill="1" applyBorder="1"/>
    <xf numFmtId="20" fontId="0" fillId="5" borderId="3" xfId="0" applyNumberFormat="1" applyFill="1" applyBorder="1"/>
    <xf numFmtId="0" fontId="0" fillId="5" borderId="10" xfId="0" applyFill="1" applyBorder="1"/>
    <xf numFmtId="14" fontId="0" fillId="5" borderId="11" xfId="0" applyNumberFormat="1" applyFill="1" applyBorder="1"/>
    <xf numFmtId="164" fontId="0" fillId="5" borderId="4" xfId="0" applyNumberFormat="1" applyFill="1" applyBorder="1"/>
    <xf numFmtId="20" fontId="0" fillId="5" borderId="4" xfId="0" applyNumberFormat="1" applyFill="1" applyBorder="1"/>
    <xf numFmtId="0" fontId="0" fillId="5" borderId="4" xfId="0" applyFill="1" applyBorder="1" applyAlignment="1">
      <alignment horizontal="right"/>
    </xf>
    <xf numFmtId="0" fontId="0" fillId="5" borderId="4" xfId="0" applyFill="1" applyBorder="1"/>
    <xf numFmtId="0" fontId="0" fillId="5" borderId="12" xfId="0" applyFill="1" applyBorder="1"/>
    <xf numFmtId="14" fontId="6" fillId="5" borderId="9" xfId="0" applyNumberFormat="1" applyFont="1" applyFill="1" applyBorder="1"/>
    <xf numFmtId="164" fontId="6" fillId="5" borderId="0" xfId="0" applyNumberFormat="1" applyFont="1" applyFill="1" applyBorder="1"/>
    <xf numFmtId="14" fontId="6" fillId="5" borderId="11" xfId="0" applyNumberFormat="1" applyFont="1" applyFill="1" applyBorder="1"/>
    <xf numFmtId="164" fontId="6" fillId="5" borderId="4" xfId="0" applyNumberFormat="1" applyFont="1" applyFill="1" applyBorder="1"/>
    <xf numFmtId="0" fontId="6" fillId="5" borderId="4" xfId="0" applyFont="1" applyFill="1" applyBorder="1"/>
    <xf numFmtId="0" fontId="6" fillId="5" borderId="12" xfId="0" applyFont="1" applyFill="1" applyBorder="1"/>
    <xf numFmtId="14" fontId="0" fillId="4" borderId="7" xfId="0" applyNumberFormat="1" applyFill="1" applyBorder="1"/>
    <xf numFmtId="164" fontId="0" fillId="4" borderId="3" xfId="0" applyNumberFormat="1" applyFill="1" applyBorder="1"/>
    <xf numFmtId="20" fontId="0" fillId="4" borderId="3" xfId="0" applyNumberFormat="1" applyFill="1" applyBorder="1"/>
    <xf numFmtId="0" fontId="0" fillId="4" borderId="3" xfId="0" applyFill="1" applyBorder="1" applyAlignment="1">
      <alignment horizontal="right"/>
    </xf>
    <xf numFmtId="0" fontId="0" fillId="4" borderId="3" xfId="0" applyFill="1" applyBorder="1"/>
    <xf numFmtId="0" fontId="6" fillId="4" borderId="3" xfId="0" applyFont="1" applyFill="1" applyBorder="1"/>
    <xf numFmtId="0" fontId="6" fillId="4" borderId="8" xfId="0" applyFont="1" applyFill="1" applyBorder="1"/>
    <xf numFmtId="0" fontId="0" fillId="4" borderId="10" xfId="0" applyFill="1" applyBorder="1"/>
    <xf numFmtId="14" fontId="0" fillId="9" borderId="9" xfId="0" applyNumberFormat="1" applyFill="1" applyBorder="1"/>
    <xf numFmtId="164" fontId="0" fillId="9" borderId="0" xfId="0" applyNumberFormat="1" applyFill="1" applyBorder="1"/>
    <xf numFmtId="20" fontId="0" fillId="9" borderId="0" xfId="0" applyNumberFormat="1" applyFill="1" applyBorder="1"/>
    <xf numFmtId="0" fontId="0" fillId="9" borderId="0" xfId="0" applyFill="1" applyBorder="1" applyAlignment="1">
      <alignment horizontal="right"/>
    </xf>
    <xf numFmtId="0" fontId="0" fillId="9" borderId="0" xfId="0" applyFill="1" applyBorder="1"/>
    <xf numFmtId="0" fontId="6" fillId="9" borderId="0" xfId="0" applyFont="1" applyFill="1" applyBorder="1"/>
    <xf numFmtId="0" fontId="6" fillId="9" borderId="10" xfId="0" applyFont="1" applyFill="1" applyBorder="1"/>
    <xf numFmtId="14" fontId="0" fillId="9" borderId="11" xfId="0" applyNumberFormat="1" applyFill="1" applyBorder="1"/>
    <xf numFmtId="164" fontId="0" fillId="9" borderId="4" xfId="0" applyNumberFormat="1" applyFill="1" applyBorder="1"/>
    <xf numFmtId="20" fontId="0" fillId="9" borderId="4" xfId="0" applyNumberFormat="1" applyFill="1" applyBorder="1"/>
    <xf numFmtId="0" fontId="0" fillId="9" borderId="4" xfId="0" applyFill="1" applyBorder="1" applyAlignment="1">
      <alignment horizontal="right"/>
    </xf>
    <xf numFmtId="0" fontId="0" fillId="9" borderId="4" xfId="0" applyFill="1" applyBorder="1"/>
    <xf numFmtId="0" fontId="6" fillId="9" borderId="4" xfId="0" applyFont="1" applyFill="1" applyBorder="1"/>
    <xf numFmtId="0" fontId="6" fillId="9" borderId="12" xfId="0" applyFont="1" applyFill="1" applyBorder="1"/>
    <xf numFmtId="0" fontId="0" fillId="9" borderId="12" xfId="0" applyFill="1" applyBorder="1"/>
    <xf numFmtId="14" fontId="0" fillId="9" borderId="13" xfId="0" applyNumberFormat="1" applyFill="1" applyBorder="1"/>
    <xf numFmtId="164" fontId="0" fillId="9" borderId="14" xfId="0" applyNumberFormat="1" applyFill="1" applyBorder="1"/>
    <xf numFmtId="20" fontId="0" fillId="9" borderId="14" xfId="0" applyNumberFormat="1" applyFill="1" applyBorder="1"/>
    <xf numFmtId="0" fontId="0" fillId="9" borderId="14" xfId="0" applyFill="1" applyBorder="1" applyAlignment="1">
      <alignment horizontal="right"/>
    </xf>
    <xf numFmtId="0" fontId="0" fillId="9" borderId="14" xfId="0" applyFill="1" applyBorder="1"/>
    <xf numFmtId="0" fontId="0" fillId="9" borderId="15" xfId="0" applyFill="1" applyBorder="1"/>
    <xf numFmtId="0" fontId="1" fillId="0" borderId="0" xfId="0" applyFont="1" applyFill="1" applyBorder="1" applyAlignment="1">
      <alignment horizontal="right"/>
    </xf>
    <xf numFmtId="0" fontId="10" fillId="0" borderId="0" xfId="0" applyFont="1" applyFill="1" applyBorder="1"/>
    <xf numFmtId="0" fontId="1" fillId="0" borderId="10" xfId="0" applyFont="1" applyFill="1" applyBorder="1"/>
    <xf numFmtId="14" fontId="6" fillId="0" borderId="9" xfId="0" applyNumberFormat="1" applyFont="1" applyFill="1" applyBorder="1"/>
    <xf numFmtId="20" fontId="6" fillId="0" borderId="0" xfId="0" applyNumberFormat="1" applyFont="1" applyFill="1" applyBorder="1"/>
  </cellXfs>
  <cellStyles count="2">
    <cellStyle name="Normal" xfId="0" builtinId="0"/>
    <cellStyle name="Normal 2" xfId="1" xr:uid="{2782A0F5-2E8F-4876-A7AF-B45915D137FF}"/>
  </cellStyles>
  <dxfs count="4"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 val="0"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8E3C-D224-473D-B093-86EEEC65A3DE}">
  <dimension ref="A1:Q74"/>
  <sheetViews>
    <sheetView tabSelected="1" zoomScale="80" zoomScaleNormal="80" workbookViewId="0"/>
  </sheetViews>
  <sheetFormatPr defaultRowHeight="15" x14ac:dyDescent="0.25"/>
  <cols>
    <col min="4" max="4" width="15.42578125" style="40" customWidth="1"/>
    <col min="5" max="5" width="13.5703125" customWidth="1"/>
    <col min="6" max="7" width="37.7109375" customWidth="1"/>
    <col min="9" max="9" width="35.7109375" customWidth="1"/>
    <col min="11" max="11" width="9.140625" hidden="1" customWidth="1"/>
    <col min="12" max="12" width="9.28515625" customWidth="1"/>
    <col min="13" max="13" width="14" customWidth="1"/>
    <col min="15" max="15" width="27.7109375" customWidth="1"/>
    <col min="16" max="16" width="30.140625" customWidth="1"/>
  </cols>
  <sheetData>
    <row r="1" spans="1:11" ht="15.75" thickBot="1" x14ac:dyDescent="0.3">
      <c r="A1" s="2" t="s">
        <v>2</v>
      </c>
      <c r="B1" s="2" t="s">
        <v>3</v>
      </c>
      <c r="C1" s="2" t="s">
        <v>4</v>
      </c>
      <c r="D1" s="46" t="s">
        <v>5</v>
      </c>
      <c r="E1" s="2" t="s">
        <v>1</v>
      </c>
      <c r="F1" s="3" t="s">
        <v>6</v>
      </c>
      <c r="G1" s="3" t="s">
        <v>7</v>
      </c>
      <c r="I1" s="137" t="s">
        <v>71</v>
      </c>
      <c r="K1" t="s">
        <v>72</v>
      </c>
    </row>
    <row r="2" spans="1:11" x14ac:dyDescent="0.25">
      <c r="A2" s="100">
        <v>46179</v>
      </c>
      <c r="B2" s="101">
        <f t="shared" ref="B2:B37" si="0">A2</f>
        <v>46179</v>
      </c>
      <c r="C2" s="102">
        <v>0.41666666666666669</v>
      </c>
      <c r="D2" s="103" t="s">
        <v>70</v>
      </c>
      <c r="E2" s="104" t="s">
        <v>20</v>
      </c>
      <c r="F2" s="105" t="s">
        <v>79</v>
      </c>
      <c r="G2" s="106" t="s">
        <v>27</v>
      </c>
      <c r="I2" s="138" t="s">
        <v>72</v>
      </c>
      <c r="K2" t="s">
        <v>77</v>
      </c>
    </row>
    <row r="3" spans="1:11" x14ac:dyDescent="0.25">
      <c r="A3" s="107">
        <v>46179</v>
      </c>
      <c r="B3" s="51">
        <f t="shared" si="0"/>
        <v>46179</v>
      </c>
      <c r="C3" s="52">
        <v>0.41666666666666669</v>
      </c>
      <c r="D3" s="53" t="s">
        <v>70</v>
      </c>
      <c r="E3" s="54" t="s">
        <v>21</v>
      </c>
      <c r="F3" s="55" t="s">
        <v>80</v>
      </c>
      <c r="G3" s="108" t="s">
        <v>82</v>
      </c>
      <c r="K3" t="s">
        <v>76</v>
      </c>
    </row>
    <row r="4" spans="1:11" x14ac:dyDescent="0.25">
      <c r="A4" s="107">
        <v>46179</v>
      </c>
      <c r="B4" s="51">
        <f t="shared" si="0"/>
        <v>46179</v>
      </c>
      <c r="C4" s="52">
        <v>0.41666666666666669</v>
      </c>
      <c r="D4" s="53" t="s">
        <v>70</v>
      </c>
      <c r="E4" s="54" t="s">
        <v>22</v>
      </c>
      <c r="F4" s="55" t="s">
        <v>81</v>
      </c>
      <c r="G4" s="108" t="s">
        <v>26</v>
      </c>
      <c r="K4" s="22" t="s">
        <v>94</v>
      </c>
    </row>
    <row r="5" spans="1:11" x14ac:dyDescent="0.25">
      <c r="A5" s="113">
        <v>46179</v>
      </c>
      <c r="B5" s="68">
        <f t="shared" si="0"/>
        <v>46179</v>
      </c>
      <c r="C5" s="64">
        <v>0.41666666666666669</v>
      </c>
      <c r="D5" s="65" t="s">
        <v>69</v>
      </c>
      <c r="E5" s="66" t="s">
        <v>23</v>
      </c>
      <c r="F5" s="67" t="s">
        <v>76</v>
      </c>
      <c r="G5" s="114" t="s">
        <v>25</v>
      </c>
      <c r="K5" s="96" t="s">
        <v>95</v>
      </c>
    </row>
    <row r="6" spans="1:11" x14ac:dyDescent="0.25">
      <c r="A6" s="109">
        <v>46179</v>
      </c>
      <c r="B6" s="47">
        <f t="shared" si="0"/>
        <v>46179</v>
      </c>
      <c r="C6" s="169">
        <v>0.4375</v>
      </c>
      <c r="D6" s="48" t="s">
        <v>70</v>
      </c>
      <c r="E6" s="49" t="s">
        <v>20</v>
      </c>
      <c r="F6" s="50" t="s">
        <v>26</v>
      </c>
      <c r="G6" s="110" t="s">
        <v>80</v>
      </c>
      <c r="K6" t="s">
        <v>104</v>
      </c>
    </row>
    <row r="7" spans="1:11" x14ac:dyDescent="0.25">
      <c r="A7" s="107">
        <v>46179</v>
      </c>
      <c r="B7" s="51">
        <f t="shared" si="0"/>
        <v>46179</v>
      </c>
      <c r="C7" s="52">
        <v>0.4375</v>
      </c>
      <c r="D7" s="53" t="s">
        <v>70</v>
      </c>
      <c r="E7" s="54" t="s">
        <v>21</v>
      </c>
      <c r="F7" s="55" t="s">
        <v>82</v>
      </c>
      <c r="G7" s="108" t="s">
        <v>79</v>
      </c>
      <c r="K7" t="s">
        <v>81</v>
      </c>
    </row>
    <row r="8" spans="1:11" x14ac:dyDescent="0.25">
      <c r="A8" s="107">
        <v>46179</v>
      </c>
      <c r="B8" s="51">
        <f t="shared" si="0"/>
        <v>46179</v>
      </c>
      <c r="C8" s="52">
        <v>0.4375</v>
      </c>
      <c r="D8" s="53" t="s">
        <v>70</v>
      </c>
      <c r="E8" s="54" t="s">
        <v>22</v>
      </c>
      <c r="F8" s="55" t="s">
        <v>27</v>
      </c>
      <c r="G8" s="108" t="s">
        <v>83</v>
      </c>
      <c r="K8" t="s">
        <v>24</v>
      </c>
    </row>
    <row r="9" spans="1:11" x14ac:dyDescent="0.25">
      <c r="A9" s="113">
        <v>46179</v>
      </c>
      <c r="B9" s="63">
        <f t="shared" si="0"/>
        <v>46179</v>
      </c>
      <c r="C9" s="64">
        <v>0.4375</v>
      </c>
      <c r="D9" s="65" t="s">
        <v>69</v>
      </c>
      <c r="E9" s="66" t="s">
        <v>23</v>
      </c>
      <c r="F9" s="67" t="s">
        <v>77</v>
      </c>
      <c r="G9" s="114" t="s">
        <v>78</v>
      </c>
      <c r="K9" t="s">
        <v>108</v>
      </c>
    </row>
    <row r="10" spans="1:11" x14ac:dyDescent="0.25">
      <c r="A10" s="109">
        <v>46179</v>
      </c>
      <c r="B10" s="56">
        <f t="shared" si="0"/>
        <v>46179</v>
      </c>
      <c r="C10" s="169">
        <v>0.45833333333333337</v>
      </c>
      <c r="D10" s="48" t="s">
        <v>70</v>
      </c>
      <c r="E10" s="49" t="s">
        <v>20</v>
      </c>
      <c r="F10" s="50" t="s">
        <v>80</v>
      </c>
      <c r="G10" s="110" t="s">
        <v>83</v>
      </c>
      <c r="K10" t="s">
        <v>107</v>
      </c>
    </row>
    <row r="11" spans="1:11" x14ac:dyDescent="0.25">
      <c r="A11" s="107">
        <v>46179</v>
      </c>
      <c r="B11" s="57">
        <f t="shared" si="0"/>
        <v>46179</v>
      </c>
      <c r="C11" s="52">
        <v>0.45833333333333337</v>
      </c>
      <c r="D11" s="53" t="s">
        <v>70</v>
      </c>
      <c r="E11" s="54" t="s">
        <v>21</v>
      </c>
      <c r="F11" s="55" t="s">
        <v>81</v>
      </c>
      <c r="G11" s="108" t="s">
        <v>27</v>
      </c>
      <c r="K11" t="s">
        <v>109</v>
      </c>
    </row>
    <row r="12" spans="1:11" x14ac:dyDescent="0.25">
      <c r="A12" s="107">
        <v>46179</v>
      </c>
      <c r="B12" s="57">
        <f t="shared" si="0"/>
        <v>46179</v>
      </c>
      <c r="C12" s="52">
        <v>0.45833333333333337</v>
      </c>
      <c r="D12" s="53" t="s">
        <v>70</v>
      </c>
      <c r="E12" s="54" t="s">
        <v>22</v>
      </c>
      <c r="F12" s="55" t="s">
        <v>26</v>
      </c>
      <c r="G12" s="108" t="s">
        <v>82</v>
      </c>
      <c r="K12" t="s">
        <v>103</v>
      </c>
    </row>
    <row r="13" spans="1:11" x14ac:dyDescent="0.25">
      <c r="A13" s="113">
        <v>46179</v>
      </c>
      <c r="B13" s="63">
        <f t="shared" si="0"/>
        <v>46179</v>
      </c>
      <c r="C13" s="64">
        <v>0.45833333333333337</v>
      </c>
      <c r="D13" s="65" t="s">
        <v>69</v>
      </c>
      <c r="E13" s="66" t="s">
        <v>23</v>
      </c>
      <c r="F13" s="67" t="s">
        <v>25</v>
      </c>
      <c r="G13" s="114" t="s">
        <v>24</v>
      </c>
      <c r="K13" t="s">
        <v>97</v>
      </c>
    </row>
    <row r="14" spans="1:11" x14ac:dyDescent="0.25">
      <c r="A14" s="109">
        <v>46179</v>
      </c>
      <c r="B14" s="56">
        <f t="shared" si="0"/>
        <v>46179</v>
      </c>
      <c r="C14" s="169">
        <v>0.47916666666666669</v>
      </c>
      <c r="D14" s="48" t="s">
        <v>70</v>
      </c>
      <c r="E14" s="49" t="s">
        <v>20</v>
      </c>
      <c r="F14" s="50" t="s">
        <v>83</v>
      </c>
      <c r="G14" s="110" t="s">
        <v>79</v>
      </c>
      <c r="K14" t="s">
        <v>105</v>
      </c>
    </row>
    <row r="15" spans="1:11" x14ac:dyDescent="0.25">
      <c r="A15" s="115">
        <v>46179</v>
      </c>
      <c r="B15" s="94">
        <f t="shared" si="0"/>
        <v>46179</v>
      </c>
      <c r="C15" s="93">
        <v>0.47916666666666669</v>
      </c>
      <c r="D15" s="95"/>
      <c r="E15" s="22" t="s">
        <v>21</v>
      </c>
      <c r="F15" s="32"/>
      <c r="G15" s="117"/>
      <c r="K15" t="s">
        <v>87</v>
      </c>
    </row>
    <row r="16" spans="1:11" x14ac:dyDescent="0.25">
      <c r="A16" s="111">
        <v>46179</v>
      </c>
      <c r="B16" s="58">
        <f t="shared" si="0"/>
        <v>46179</v>
      </c>
      <c r="C16" s="59">
        <v>0.47916666666666669</v>
      </c>
      <c r="D16" s="60" t="s">
        <v>69</v>
      </c>
      <c r="E16" s="61" t="s">
        <v>22</v>
      </c>
      <c r="F16" s="62" t="s">
        <v>78</v>
      </c>
      <c r="G16" s="112" t="s">
        <v>76</v>
      </c>
      <c r="K16" t="s">
        <v>25</v>
      </c>
    </row>
    <row r="17" spans="1:17" x14ac:dyDescent="0.25">
      <c r="A17" s="113">
        <v>46179</v>
      </c>
      <c r="B17" s="68">
        <f t="shared" si="0"/>
        <v>46179</v>
      </c>
      <c r="C17" s="64">
        <v>0.47916666666666669</v>
      </c>
      <c r="D17" s="65" t="s">
        <v>69</v>
      </c>
      <c r="E17" s="66" t="s">
        <v>23</v>
      </c>
      <c r="F17" s="67" t="s">
        <v>77</v>
      </c>
      <c r="G17" s="114" t="s">
        <v>24</v>
      </c>
      <c r="K17" s="96" t="s">
        <v>89</v>
      </c>
    </row>
    <row r="18" spans="1:17" x14ac:dyDescent="0.25">
      <c r="A18" s="109">
        <v>46179</v>
      </c>
      <c r="B18" s="47">
        <f t="shared" si="0"/>
        <v>46179</v>
      </c>
      <c r="C18" s="169">
        <v>0.5</v>
      </c>
      <c r="D18" s="48" t="s">
        <v>70</v>
      </c>
      <c r="E18" s="49" t="s">
        <v>20</v>
      </c>
      <c r="F18" s="50" t="s">
        <v>82</v>
      </c>
      <c r="G18" s="110" t="s">
        <v>81</v>
      </c>
      <c r="K18" s="22" t="s">
        <v>88</v>
      </c>
    </row>
    <row r="19" spans="1:17" x14ac:dyDescent="0.25">
      <c r="A19" s="107">
        <v>46179</v>
      </c>
      <c r="B19" s="51">
        <f t="shared" si="0"/>
        <v>46179</v>
      </c>
      <c r="C19" s="52">
        <v>0.5</v>
      </c>
      <c r="D19" s="53" t="s">
        <v>70</v>
      </c>
      <c r="E19" s="54" t="s">
        <v>21</v>
      </c>
      <c r="F19" s="55" t="s">
        <v>27</v>
      </c>
      <c r="G19" s="108" t="s">
        <v>80</v>
      </c>
      <c r="K19" t="s">
        <v>106</v>
      </c>
    </row>
    <row r="20" spans="1:17" x14ac:dyDescent="0.25">
      <c r="A20" s="111">
        <v>46179</v>
      </c>
      <c r="B20" s="58">
        <f t="shared" si="0"/>
        <v>46179</v>
      </c>
      <c r="C20" s="59">
        <v>0.5</v>
      </c>
      <c r="D20" s="60" t="s">
        <v>69</v>
      </c>
      <c r="E20" s="61" t="s">
        <v>22</v>
      </c>
      <c r="F20" s="62" t="s">
        <v>24</v>
      </c>
      <c r="G20" s="112" t="s">
        <v>78</v>
      </c>
      <c r="K20" t="s">
        <v>78</v>
      </c>
    </row>
    <row r="21" spans="1:17" x14ac:dyDescent="0.25">
      <c r="A21" s="113">
        <v>46179</v>
      </c>
      <c r="B21" s="68">
        <f t="shared" si="0"/>
        <v>46179</v>
      </c>
      <c r="C21" s="64">
        <v>0.5</v>
      </c>
      <c r="D21" s="65" t="s">
        <v>69</v>
      </c>
      <c r="E21" s="66" t="s">
        <v>23</v>
      </c>
      <c r="F21" s="67" t="s">
        <v>76</v>
      </c>
      <c r="G21" s="114" t="s">
        <v>77</v>
      </c>
      <c r="I21" s="22"/>
      <c r="J21" s="22"/>
      <c r="K21" s="96" t="s">
        <v>96</v>
      </c>
      <c r="L21" s="22"/>
      <c r="M21" s="22"/>
      <c r="N21" s="22"/>
      <c r="O21" s="22"/>
      <c r="P21" s="22"/>
      <c r="Q21" s="22"/>
    </row>
    <row r="22" spans="1:17" x14ac:dyDescent="0.25">
      <c r="A22" s="109">
        <v>46179</v>
      </c>
      <c r="B22" s="47">
        <f t="shared" si="0"/>
        <v>46179</v>
      </c>
      <c r="C22" s="169">
        <v>0.52083333333333337</v>
      </c>
      <c r="D22" s="48" t="s">
        <v>70</v>
      </c>
      <c r="E22" s="49" t="s">
        <v>20</v>
      </c>
      <c r="F22" s="50" t="s">
        <v>79</v>
      </c>
      <c r="G22" s="110" t="s">
        <v>81</v>
      </c>
      <c r="I22" s="22"/>
      <c r="J22" s="22"/>
      <c r="K22" t="s">
        <v>92</v>
      </c>
      <c r="L22" s="22"/>
      <c r="M22" s="22"/>
      <c r="N22" s="22"/>
      <c r="O22" s="22"/>
      <c r="P22" s="22"/>
      <c r="Q22" s="22"/>
    </row>
    <row r="23" spans="1:17" x14ac:dyDescent="0.25">
      <c r="A23" s="107">
        <v>46179</v>
      </c>
      <c r="B23" s="51">
        <f t="shared" si="0"/>
        <v>46179</v>
      </c>
      <c r="C23" s="52">
        <v>0.52083333333333337</v>
      </c>
      <c r="D23" s="53" t="s">
        <v>70</v>
      </c>
      <c r="E23" s="54" t="s">
        <v>21</v>
      </c>
      <c r="F23" s="55" t="s">
        <v>83</v>
      </c>
      <c r="G23" s="108" t="s">
        <v>26</v>
      </c>
      <c r="I23" s="22"/>
      <c r="J23" s="22"/>
      <c r="K23" s="96" t="s">
        <v>93</v>
      </c>
      <c r="L23" s="22"/>
      <c r="M23" s="22"/>
      <c r="N23" s="22"/>
      <c r="O23" s="22"/>
      <c r="P23" s="22"/>
      <c r="Q23" s="22"/>
    </row>
    <row r="24" spans="1:17" x14ac:dyDescent="0.25">
      <c r="A24" s="115">
        <v>46179</v>
      </c>
      <c r="B24" s="96">
        <f t="shared" si="0"/>
        <v>46179</v>
      </c>
      <c r="C24" s="93">
        <v>0.52083333333333337</v>
      </c>
      <c r="D24" s="95"/>
      <c r="E24" s="22" t="s">
        <v>22</v>
      </c>
      <c r="F24" s="32"/>
      <c r="G24" s="117"/>
      <c r="I24" s="22"/>
      <c r="J24" s="22"/>
      <c r="K24" t="s">
        <v>26</v>
      </c>
      <c r="L24" s="22"/>
      <c r="M24" s="22"/>
      <c r="N24" s="22"/>
      <c r="O24" s="22"/>
      <c r="P24" s="22"/>
      <c r="Q24" s="22"/>
    </row>
    <row r="25" spans="1:17" x14ac:dyDescent="0.25">
      <c r="A25" s="113">
        <v>46179</v>
      </c>
      <c r="B25" s="68">
        <f t="shared" si="0"/>
        <v>46179</v>
      </c>
      <c r="C25" s="64">
        <v>0.52083333333333337</v>
      </c>
      <c r="D25" s="65" t="s">
        <v>69</v>
      </c>
      <c r="E25" s="66" t="s">
        <v>23</v>
      </c>
      <c r="F25" s="67" t="s">
        <v>78</v>
      </c>
      <c r="G25" s="114" t="s">
        <v>25</v>
      </c>
      <c r="I25" s="22"/>
      <c r="J25" s="22"/>
      <c r="K25" t="s">
        <v>27</v>
      </c>
      <c r="L25" s="22"/>
      <c r="M25" s="22"/>
      <c r="N25" s="22"/>
      <c r="O25" s="22"/>
      <c r="P25" s="22"/>
      <c r="Q25" s="22"/>
    </row>
    <row r="26" spans="1:17" x14ac:dyDescent="0.25">
      <c r="A26" s="165">
        <v>46179</v>
      </c>
      <c r="B26" s="166">
        <f t="shared" si="0"/>
        <v>46179</v>
      </c>
      <c r="C26" s="168">
        <v>0.54166666666666674</v>
      </c>
      <c r="D26" s="167"/>
      <c r="E26" s="37" t="s">
        <v>20</v>
      </c>
      <c r="F26" s="35"/>
      <c r="G26" s="116"/>
      <c r="I26" s="22"/>
      <c r="J26" s="99"/>
      <c r="K26" t="s">
        <v>79</v>
      </c>
      <c r="L26" s="93"/>
      <c r="M26" s="95"/>
      <c r="N26" s="22"/>
      <c r="O26" s="32"/>
      <c r="P26" s="32"/>
      <c r="Q26" s="22"/>
    </row>
    <row r="27" spans="1:17" x14ac:dyDescent="0.25">
      <c r="A27" s="115">
        <v>46179</v>
      </c>
      <c r="B27" s="96">
        <f t="shared" si="0"/>
        <v>46179</v>
      </c>
      <c r="C27" s="93">
        <v>0.54166666666666674</v>
      </c>
      <c r="D27" s="95"/>
      <c r="E27" s="22" t="s">
        <v>21</v>
      </c>
      <c r="F27" s="32"/>
      <c r="G27" s="117"/>
      <c r="I27" s="22"/>
      <c r="J27" s="99"/>
      <c r="K27" t="s">
        <v>80</v>
      </c>
      <c r="L27" s="93"/>
      <c r="M27" s="95"/>
      <c r="N27" s="22"/>
      <c r="O27" s="32"/>
      <c r="P27" s="32"/>
      <c r="Q27" s="22"/>
    </row>
    <row r="28" spans="1:17" x14ac:dyDescent="0.25">
      <c r="A28" s="111">
        <v>46179</v>
      </c>
      <c r="B28" s="58">
        <f t="shared" si="0"/>
        <v>46179</v>
      </c>
      <c r="C28" s="59">
        <v>0.54166666666666674</v>
      </c>
      <c r="D28" s="60" t="s">
        <v>69</v>
      </c>
      <c r="E28" s="61" t="s">
        <v>22</v>
      </c>
      <c r="F28" s="62" t="s">
        <v>25</v>
      </c>
      <c r="G28" s="112" t="s">
        <v>77</v>
      </c>
      <c r="I28" s="22"/>
      <c r="J28" s="99"/>
      <c r="K28" t="s">
        <v>74</v>
      </c>
      <c r="L28" s="93"/>
      <c r="M28" s="95"/>
      <c r="N28" s="22"/>
      <c r="O28" s="32"/>
      <c r="P28" s="32"/>
      <c r="Q28" s="22"/>
    </row>
    <row r="29" spans="1:17" ht="15.75" thickBot="1" x14ac:dyDescent="0.3">
      <c r="A29" s="111">
        <v>46179</v>
      </c>
      <c r="B29" s="58">
        <f t="shared" si="0"/>
        <v>46179</v>
      </c>
      <c r="C29" s="59">
        <v>0.54166666666666674</v>
      </c>
      <c r="D29" s="60" t="s">
        <v>69</v>
      </c>
      <c r="E29" s="61" t="s">
        <v>23</v>
      </c>
      <c r="F29" s="62" t="s">
        <v>24</v>
      </c>
      <c r="G29" s="112" t="s">
        <v>76</v>
      </c>
      <c r="I29" s="22"/>
      <c r="J29" s="99"/>
      <c r="K29" t="s">
        <v>122</v>
      </c>
      <c r="L29" s="93"/>
      <c r="M29" s="95"/>
      <c r="N29" s="22"/>
      <c r="O29" s="32"/>
      <c r="P29" s="32"/>
      <c r="Q29" s="22"/>
    </row>
    <row r="30" spans="1:17" x14ac:dyDescent="0.25">
      <c r="A30" s="175">
        <v>46180</v>
      </c>
      <c r="B30" s="176">
        <f t="shared" si="0"/>
        <v>46180</v>
      </c>
      <c r="C30" s="177">
        <v>0.41666666666666669</v>
      </c>
      <c r="D30" s="178" t="s">
        <v>98</v>
      </c>
      <c r="E30" s="179" t="s">
        <v>20</v>
      </c>
      <c r="F30" s="180" t="s">
        <v>87</v>
      </c>
      <c r="G30" s="181" t="s">
        <v>96</v>
      </c>
      <c r="I30" s="22"/>
      <c r="J30" s="99"/>
      <c r="K30" t="s">
        <v>75</v>
      </c>
      <c r="L30" s="93"/>
      <c r="M30" s="95"/>
      <c r="N30" s="22"/>
      <c r="O30" s="32"/>
      <c r="P30" s="32"/>
      <c r="Q30" s="22"/>
    </row>
    <row r="31" spans="1:17" x14ac:dyDescent="0.25">
      <c r="A31" s="119">
        <v>46180</v>
      </c>
      <c r="B31" s="74">
        <f t="shared" si="0"/>
        <v>46180</v>
      </c>
      <c r="C31" s="70">
        <v>0.41666666666666669</v>
      </c>
      <c r="D31" s="75" t="s">
        <v>98</v>
      </c>
      <c r="E31" s="76" t="s">
        <v>21</v>
      </c>
      <c r="F31" s="77" t="s">
        <v>88</v>
      </c>
      <c r="G31" s="120" t="s">
        <v>95</v>
      </c>
      <c r="I31" s="22"/>
      <c r="J31" s="99"/>
      <c r="K31" t="s">
        <v>305</v>
      </c>
      <c r="L31" s="93"/>
      <c r="M31" s="95"/>
      <c r="N31" s="22"/>
      <c r="O31" s="32"/>
      <c r="P31" s="32"/>
      <c r="Q31" s="22"/>
    </row>
    <row r="32" spans="1:17" x14ac:dyDescent="0.25">
      <c r="A32" s="119">
        <v>46180</v>
      </c>
      <c r="B32" s="74">
        <f t="shared" si="0"/>
        <v>46180</v>
      </c>
      <c r="C32" s="70">
        <v>0.41666666666666669</v>
      </c>
      <c r="D32" s="75" t="s">
        <v>98</v>
      </c>
      <c r="E32" s="76" t="s">
        <v>22</v>
      </c>
      <c r="F32" s="77" t="s">
        <v>89</v>
      </c>
      <c r="G32" s="120" t="s">
        <v>93</v>
      </c>
      <c r="I32" s="22"/>
      <c r="J32" s="99"/>
      <c r="K32" t="s">
        <v>307</v>
      </c>
      <c r="L32" s="93"/>
      <c r="M32" s="95"/>
      <c r="N32" s="22"/>
      <c r="O32" s="32"/>
      <c r="P32" s="32"/>
      <c r="Q32" s="22"/>
    </row>
    <row r="33" spans="1:17" x14ac:dyDescent="0.25">
      <c r="A33" s="121">
        <v>46180</v>
      </c>
      <c r="B33" s="78">
        <f t="shared" si="0"/>
        <v>46180</v>
      </c>
      <c r="C33" s="79">
        <v>0.41666666666666669</v>
      </c>
      <c r="D33" s="80" t="s">
        <v>98</v>
      </c>
      <c r="E33" s="81" t="s">
        <v>23</v>
      </c>
      <c r="F33" s="82" t="s">
        <v>90</v>
      </c>
      <c r="G33" s="122" t="s">
        <v>94</v>
      </c>
      <c r="I33" s="22"/>
      <c r="J33" s="99"/>
      <c r="K33" t="s">
        <v>124</v>
      </c>
      <c r="L33" s="93"/>
      <c r="M33" s="95"/>
      <c r="N33" s="22"/>
      <c r="O33" s="32"/>
      <c r="P33" s="32"/>
      <c r="Q33" s="22"/>
    </row>
    <row r="34" spans="1:17" x14ac:dyDescent="0.25">
      <c r="A34" s="123">
        <v>46180</v>
      </c>
      <c r="B34" s="69">
        <f t="shared" si="0"/>
        <v>46180</v>
      </c>
      <c r="C34" s="182">
        <v>0.4375</v>
      </c>
      <c r="D34" s="71" t="s">
        <v>98</v>
      </c>
      <c r="E34" s="72" t="s">
        <v>20</v>
      </c>
      <c r="F34" s="73" t="s">
        <v>91</v>
      </c>
      <c r="G34" s="124" t="s">
        <v>92</v>
      </c>
      <c r="I34" s="22"/>
      <c r="J34" s="99"/>
      <c r="K34" t="s">
        <v>73</v>
      </c>
      <c r="L34" s="93"/>
      <c r="M34" s="95"/>
      <c r="N34" s="22"/>
      <c r="O34" s="32"/>
      <c r="P34" s="32"/>
      <c r="Q34" s="22"/>
    </row>
    <row r="35" spans="1:17" x14ac:dyDescent="0.25">
      <c r="A35" s="119">
        <v>46180</v>
      </c>
      <c r="B35" s="74">
        <f t="shared" si="0"/>
        <v>46180</v>
      </c>
      <c r="C35" s="70">
        <v>0.4375</v>
      </c>
      <c r="D35" s="75" t="s">
        <v>98</v>
      </c>
      <c r="E35" s="76" t="s">
        <v>21</v>
      </c>
      <c r="F35" s="77" t="s">
        <v>96</v>
      </c>
      <c r="G35" s="120" t="s">
        <v>97</v>
      </c>
      <c r="I35" s="22"/>
      <c r="J35" s="99"/>
      <c r="K35" t="s">
        <v>306</v>
      </c>
      <c r="L35" s="93"/>
      <c r="M35" s="95"/>
      <c r="N35" s="22"/>
      <c r="O35" s="32"/>
      <c r="P35" s="32"/>
      <c r="Q35" s="22"/>
    </row>
    <row r="36" spans="1:17" x14ac:dyDescent="0.25">
      <c r="A36" s="119">
        <v>46180</v>
      </c>
      <c r="B36" s="74">
        <f t="shared" si="0"/>
        <v>46180</v>
      </c>
      <c r="C36" s="70">
        <v>0.4375</v>
      </c>
      <c r="D36" s="75" t="s">
        <v>98</v>
      </c>
      <c r="E36" s="76" t="s">
        <v>22</v>
      </c>
      <c r="F36" s="77" t="s">
        <v>95</v>
      </c>
      <c r="G36" s="120" t="s">
        <v>87</v>
      </c>
      <c r="I36" s="22"/>
      <c r="J36" s="99"/>
      <c r="K36" t="s">
        <v>101</v>
      </c>
      <c r="L36" s="93"/>
      <c r="M36" s="95"/>
      <c r="N36" s="22"/>
      <c r="O36" s="32"/>
      <c r="P36" s="32"/>
      <c r="Q36" s="22"/>
    </row>
    <row r="37" spans="1:17" x14ac:dyDescent="0.25">
      <c r="A37" s="121">
        <v>46180</v>
      </c>
      <c r="B37" s="78">
        <f t="shared" si="0"/>
        <v>46180</v>
      </c>
      <c r="C37" s="79">
        <v>0.4375</v>
      </c>
      <c r="D37" s="80" t="s">
        <v>98</v>
      </c>
      <c r="E37" s="81" t="s">
        <v>23</v>
      </c>
      <c r="F37" s="82" t="s">
        <v>93</v>
      </c>
      <c r="G37" s="122" t="s">
        <v>88</v>
      </c>
      <c r="I37" s="22"/>
      <c r="J37" s="99"/>
      <c r="K37" t="s">
        <v>83</v>
      </c>
      <c r="L37" s="93"/>
      <c r="M37" s="95"/>
      <c r="N37" s="22"/>
      <c r="O37" s="32"/>
      <c r="P37" s="32"/>
      <c r="Q37" s="22"/>
    </row>
    <row r="38" spans="1:17" x14ac:dyDescent="0.25">
      <c r="A38" s="229">
        <v>46180</v>
      </c>
      <c r="B38" s="94">
        <f t="shared" ref="B38:B66" si="1">A38</f>
        <v>46180</v>
      </c>
      <c r="C38" s="230">
        <v>0.45833333333333331</v>
      </c>
      <c r="D38" s="226"/>
      <c r="E38" s="170"/>
      <c r="F38" s="227" t="s">
        <v>308</v>
      </c>
      <c r="G38" s="228"/>
      <c r="H38" s="15"/>
      <c r="I38" s="22"/>
      <c r="J38" s="22"/>
      <c r="K38" t="s">
        <v>82</v>
      </c>
      <c r="L38" s="22"/>
      <c r="M38" s="22"/>
      <c r="N38" s="22"/>
      <c r="O38" s="22"/>
      <c r="P38" s="22"/>
      <c r="Q38" s="22"/>
    </row>
    <row r="39" spans="1:17" x14ac:dyDescent="0.25">
      <c r="A39" s="123">
        <v>46180</v>
      </c>
      <c r="B39" s="69">
        <f t="shared" si="1"/>
        <v>46180</v>
      </c>
      <c r="C39" s="182">
        <v>0.47916666666666669</v>
      </c>
      <c r="D39" s="71" t="s">
        <v>98</v>
      </c>
      <c r="E39" s="72" t="s">
        <v>20</v>
      </c>
      <c r="F39" s="73" t="s">
        <v>94</v>
      </c>
      <c r="G39" s="124" t="s">
        <v>89</v>
      </c>
      <c r="I39" s="22"/>
      <c r="J39" s="22"/>
      <c r="K39" s="22" t="s">
        <v>91</v>
      </c>
      <c r="L39" s="22"/>
      <c r="M39" s="22"/>
      <c r="N39" s="22"/>
      <c r="O39" s="22"/>
      <c r="P39" s="22"/>
      <c r="Q39" s="22"/>
    </row>
    <row r="40" spans="1:17" x14ac:dyDescent="0.25">
      <c r="A40" s="119">
        <v>46180</v>
      </c>
      <c r="B40" s="74">
        <f t="shared" si="1"/>
        <v>46180</v>
      </c>
      <c r="C40" s="70">
        <v>0.47916666666666669</v>
      </c>
      <c r="D40" s="75" t="s">
        <v>98</v>
      </c>
      <c r="E40" s="76" t="s">
        <v>21</v>
      </c>
      <c r="F40" s="77" t="s">
        <v>92</v>
      </c>
      <c r="G40" s="120" t="s">
        <v>90</v>
      </c>
      <c r="I40" s="22"/>
      <c r="J40" s="22"/>
      <c r="K40" t="s">
        <v>102</v>
      </c>
      <c r="L40" s="22"/>
      <c r="M40" s="22"/>
      <c r="N40" s="22"/>
      <c r="O40" s="22"/>
      <c r="P40" s="22"/>
      <c r="Q40" s="22"/>
    </row>
    <row r="41" spans="1:17" x14ac:dyDescent="0.25">
      <c r="A41" s="119">
        <v>46180</v>
      </c>
      <c r="B41" s="74">
        <f t="shared" si="1"/>
        <v>46180</v>
      </c>
      <c r="C41" s="70">
        <v>0.47916666666666669</v>
      </c>
      <c r="D41" s="75" t="s">
        <v>98</v>
      </c>
      <c r="E41" s="76" t="s">
        <v>22</v>
      </c>
      <c r="F41" s="77" t="s">
        <v>91</v>
      </c>
      <c r="G41" s="120" t="s">
        <v>93</v>
      </c>
      <c r="I41" s="22"/>
      <c r="J41" s="22"/>
      <c r="K41" t="s">
        <v>90</v>
      </c>
      <c r="L41" s="22"/>
      <c r="M41" s="22"/>
      <c r="N41" s="22"/>
      <c r="O41" s="22"/>
      <c r="P41" s="22"/>
      <c r="Q41" s="22"/>
    </row>
    <row r="42" spans="1:17" x14ac:dyDescent="0.25">
      <c r="A42" s="121">
        <v>46180</v>
      </c>
      <c r="B42" s="78">
        <f t="shared" si="1"/>
        <v>46180</v>
      </c>
      <c r="C42" s="79">
        <v>0.47916666666666669</v>
      </c>
      <c r="D42" s="80" t="s">
        <v>98</v>
      </c>
      <c r="E42" s="81" t="s">
        <v>23</v>
      </c>
      <c r="F42" s="82" t="s">
        <v>88</v>
      </c>
      <c r="G42" s="122" t="s">
        <v>97</v>
      </c>
      <c r="I42" s="22"/>
      <c r="J42" s="22"/>
      <c r="L42" s="22"/>
      <c r="M42" s="22"/>
      <c r="N42" s="22"/>
      <c r="O42" s="22"/>
      <c r="P42" s="22"/>
      <c r="Q42" s="22"/>
    </row>
    <row r="43" spans="1:17" x14ac:dyDescent="0.25">
      <c r="A43" s="123">
        <v>46180</v>
      </c>
      <c r="B43" s="69">
        <f t="shared" si="1"/>
        <v>46180</v>
      </c>
      <c r="C43" s="182">
        <v>0.5</v>
      </c>
      <c r="D43" s="71" t="s">
        <v>98</v>
      </c>
      <c r="E43" s="72" t="s">
        <v>20</v>
      </c>
      <c r="F43" s="73" t="s">
        <v>89</v>
      </c>
      <c r="G43" s="124" t="s">
        <v>96</v>
      </c>
      <c r="I43" s="22"/>
      <c r="J43" s="22"/>
      <c r="L43" s="22"/>
      <c r="M43" s="22"/>
      <c r="N43" s="22"/>
      <c r="O43" s="22"/>
      <c r="P43" s="22"/>
      <c r="Q43" s="22"/>
    </row>
    <row r="44" spans="1:17" x14ac:dyDescent="0.25">
      <c r="A44" s="119">
        <v>46180</v>
      </c>
      <c r="B44" s="74">
        <f t="shared" si="1"/>
        <v>46180</v>
      </c>
      <c r="C44" s="70">
        <v>0.5</v>
      </c>
      <c r="D44" s="75" t="s">
        <v>98</v>
      </c>
      <c r="E44" s="76" t="s">
        <v>21</v>
      </c>
      <c r="F44" s="77" t="s">
        <v>90</v>
      </c>
      <c r="G44" s="120" t="s">
        <v>95</v>
      </c>
    </row>
    <row r="45" spans="1:17" x14ac:dyDescent="0.25">
      <c r="A45" s="119">
        <v>46180</v>
      </c>
      <c r="B45" s="74">
        <f t="shared" si="1"/>
        <v>46180</v>
      </c>
      <c r="C45" s="70">
        <v>0.5</v>
      </c>
      <c r="D45" s="75" t="s">
        <v>98</v>
      </c>
      <c r="E45" s="76" t="s">
        <v>22</v>
      </c>
      <c r="F45" s="77" t="s">
        <v>92</v>
      </c>
      <c r="G45" s="120" t="s">
        <v>94</v>
      </c>
    </row>
    <row r="46" spans="1:17" x14ac:dyDescent="0.25">
      <c r="A46" s="121">
        <v>46180</v>
      </c>
      <c r="B46" s="78">
        <f t="shared" si="1"/>
        <v>46180</v>
      </c>
      <c r="C46" s="79">
        <v>0.5</v>
      </c>
      <c r="D46" s="80" t="s">
        <v>98</v>
      </c>
      <c r="E46" s="81" t="s">
        <v>23</v>
      </c>
      <c r="F46" s="81" t="s">
        <v>97</v>
      </c>
      <c r="G46" s="125" t="s">
        <v>87</v>
      </c>
    </row>
    <row r="47" spans="1:17" x14ac:dyDescent="0.25">
      <c r="A47" s="126">
        <v>46180</v>
      </c>
      <c r="B47" s="127">
        <f t="shared" si="1"/>
        <v>46180</v>
      </c>
      <c r="C47" s="183">
        <v>0.52083333333333337</v>
      </c>
      <c r="D47" s="128" t="s">
        <v>110</v>
      </c>
      <c r="E47" s="129" t="s">
        <v>20</v>
      </c>
      <c r="F47" s="129" t="s">
        <v>106</v>
      </c>
      <c r="G47" s="134" t="s">
        <v>101</v>
      </c>
      <c r="K47" s="22"/>
    </row>
    <row r="48" spans="1:17" x14ac:dyDescent="0.25">
      <c r="A48" s="132">
        <v>46180</v>
      </c>
      <c r="B48" s="83">
        <f t="shared" si="1"/>
        <v>46180</v>
      </c>
      <c r="C48" s="84">
        <v>0.52083333333333337</v>
      </c>
      <c r="D48" s="85" t="s">
        <v>110</v>
      </c>
      <c r="E48" s="86" t="s">
        <v>21</v>
      </c>
      <c r="F48" s="87" t="s">
        <v>104</v>
      </c>
      <c r="G48" s="133" t="s">
        <v>103</v>
      </c>
    </row>
    <row r="49" spans="1:11" x14ac:dyDescent="0.25">
      <c r="A49" s="119">
        <v>46180</v>
      </c>
      <c r="B49" s="74">
        <f t="shared" si="1"/>
        <v>46180</v>
      </c>
      <c r="C49" s="70">
        <v>0.52083333333333337</v>
      </c>
      <c r="D49" s="75" t="s">
        <v>98</v>
      </c>
      <c r="E49" s="76" t="s">
        <v>22</v>
      </c>
      <c r="F49" s="77" t="s">
        <v>87</v>
      </c>
      <c r="G49" s="120" t="s">
        <v>91</v>
      </c>
    </row>
    <row r="50" spans="1:11" x14ac:dyDescent="0.25">
      <c r="A50" s="171">
        <v>46180</v>
      </c>
      <c r="B50" s="172">
        <f t="shared" si="1"/>
        <v>46180</v>
      </c>
      <c r="C50" s="173">
        <v>0.52083333333333337</v>
      </c>
      <c r="D50" s="174"/>
      <c r="E50" s="38" t="s">
        <v>23</v>
      </c>
      <c r="F50" s="38"/>
      <c r="G50" s="155"/>
    </row>
    <row r="51" spans="1:11" x14ac:dyDescent="0.25">
      <c r="A51" s="126">
        <v>46180</v>
      </c>
      <c r="B51" s="127">
        <f t="shared" si="1"/>
        <v>46180</v>
      </c>
      <c r="C51" s="183">
        <v>0.54166666666666663</v>
      </c>
      <c r="D51" s="128" t="s">
        <v>110</v>
      </c>
      <c r="E51" s="129" t="s">
        <v>20</v>
      </c>
      <c r="F51" s="129" t="s">
        <v>101</v>
      </c>
      <c r="G51" s="134" t="s">
        <v>108</v>
      </c>
    </row>
    <row r="52" spans="1:11" x14ac:dyDescent="0.25">
      <c r="A52" s="132">
        <v>46180</v>
      </c>
      <c r="B52" s="83">
        <f t="shared" si="1"/>
        <v>46180</v>
      </c>
      <c r="C52" s="84">
        <v>0.54166666666666663</v>
      </c>
      <c r="D52" s="85" t="s">
        <v>110</v>
      </c>
      <c r="E52" s="86" t="s">
        <v>21</v>
      </c>
      <c r="F52" s="86" t="s">
        <v>102</v>
      </c>
      <c r="G52" s="184" t="s">
        <v>107</v>
      </c>
    </row>
    <row r="53" spans="1:11" x14ac:dyDescent="0.25">
      <c r="A53" s="132">
        <v>46180</v>
      </c>
      <c r="B53" s="83">
        <f t="shared" si="1"/>
        <v>46180</v>
      </c>
      <c r="C53" s="84">
        <v>0.54166666666666663</v>
      </c>
      <c r="D53" s="85" t="s">
        <v>110</v>
      </c>
      <c r="E53" s="86" t="s">
        <v>22</v>
      </c>
      <c r="F53" s="86" t="s">
        <v>103</v>
      </c>
      <c r="G53" s="184" t="s">
        <v>109</v>
      </c>
      <c r="K53" s="22"/>
    </row>
    <row r="54" spans="1:11" x14ac:dyDescent="0.25">
      <c r="A54" s="185">
        <v>46180</v>
      </c>
      <c r="B54" s="186">
        <f t="shared" si="1"/>
        <v>46180</v>
      </c>
      <c r="C54" s="187">
        <v>0.54166666666666663</v>
      </c>
      <c r="D54" s="188" t="s">
        <v>110</v>
      </c>
      <c r="E54" s="189" t="s">
        <v>23</v>
      </c>
      <c r="F54" s="189" t="s">
        <v>104</v>
      </c>
      <c r="G54" s="190" t="s">
        <v>105</v>
      </c>
    </row>
    <row r="55" spans="1:11" x14ac:dyDescent="0.25">
      <c r="A55" s="126">
        <v>46180</v>
      </c>
      <c r="B55" s="127">
        <f t="shared" si="1"/>
        <v>46180</v>
      </c>
      <c r="C55" s="183">
        <v>0.5625</v>
      </c>
      <c r="D55" s="128" t="s">
        <v>110</v>
      </c>
      <c r="E55" s="129" t="s">
        <v>20</v>
      </c>
      <c r="F55" s="129" t="s">
        <v>105</v>
      </c>
      <c r="G55" s="134" t="s">
        <v>103</v>
      </c>
      <c r="K55" s="32"/>
    </row>
    <row r="56" spans="1:11" x14ac:dyDescent="0.25">
      <c r="A56" s="132">
        <v>46180</v>
      </c>
      <c r="B56" s="83">
        <f t="shared" si="1"/>
        <v>46180</v>
      </c>
      <c r="C56" s="84">
        <v>0.5625</v>
      </c>
      <c r="D56" s="85" t="s">
        <v>110</v>
      </c>
      <c r="E56" s="86" t="s">
        <v>21</v>
      </c>
      <c r="F56" s="86" t="s">
        <v>109</v>
      </c>
      <c r="G56" s="184" t="s">
        <v>102</v>
      </c>
      <c r="K56" s="22"/>
    </row>
    <row r="57" spans="1:11" x14ac:dyDescent="0.25">
      <c r="A57" s="191">
        <v>46180</v>
      </c>
      <c r="B57" s="192">
        <f t="shared" si="1"/>
        <v>46180</v>
      </c>
      <c r="C57" s="84">
        <v>0.5625</v>
      </c>
      <c r="D57" s="85" t="s">
        <v>110</v>
      </c>
      <c r="E57" s="86" t="s">
        <v>22</v>
      </c>
      <c r="F57" s="86" t="s">
        <v>107</v>
      </c>
      <c r="G57" s="184" t="s">
        <v>101</v>
      </c>
    </row>
    <row r="58" spans="1:11" x14ac:dyDescent="0.25">
      <c r="A58" s="193">
        <v>46180</v>
      </c>
      <c r="B58" s="194">
        <f t="shared" si="1"/>
        <v>46180</v>
      </c>
      <c r="C58" s="187">
        <v>0.5625</v>
      </c>
      <c r="D58" s="188" t="s">
        <v>110</v>
      </c>
      <c r="E58" s="189" t="s">
        <v>23</v>
      </c>
      <c r="F58" s="189" t="s">
        <v>108</v>
      </c>
      <c r="G58" s="190" t="s">
        <v>106</v>
      </c>
    </row>
    <row r="59" spans="1:11" x14ac:dyDescent="0.25">
      <c r="A59" s="197">
        <v>46180</v>
      </c>
      <c r="B59" s="198">
        <f t="shared" si="1"/>
        <v>46180</v>
      </c>
      <c r="C59" s="199">
        <v>0.58333333333333337</v>
      </c>
      <c r="D59" s="200" t="s">
        <v>120</v>
      </c>
      <c r="E59" s="201" t="s">
        <v>20</v>
      </c>
      <c r="F59" s="202" t="s">
        <v>307</v>
      </c>
      <c r="G59" s="203" t="s">
        <v>73</v>
      </c>
    </row>
    <row r="60" spans="1:11" x14ac:dyDescent="0.25">
      <c r="A60" s="135">
        <v>46180</v>
      </c>
      <c r="B60" s="89">
        <f t="shared" si="1"/>
        <v>46180</v>
      </c>
      <c r="C60" s="88">
        <v>0.58333333333333337</v>
      </c>
      <c r="D60" s="90" t="s">
        <v>120</v>
      </c>
      <c r="E60" s="91" t="s">
        <v>21</v>
      </c>
      <c r="F60" s="92" t="s">
        <v>74</v>
      </c>
      <c r="G60" s="136" t="s">
        <v>75</v>
      </c>
    </row>
    <row r="61" spans="1:11" x14ac:dyDescent="0.25">
      <c r="A61" s="205">
        <v>46180</v>
      </c>
      <c r="B61" s="206">
        <f t="shared" si="1"/>
        <v>46180</v>
      </c>
      <c r="C61" s="207">
        <v>0.58333333333333337</v>
      </c>
      <c r="D61" s="208" t="s">
        <v>125</v>
      </c>
      <c r="E61" s="209" t="s">
        <v>22</v>
      </c>
      <c r="F61" s="210" t="s">
        <v>122</v>
      </c>
      <c r="G61" s="211" t="s">
        <v>305</v>
      </c>
    </row>
    <row r="62" spans="1:11" x14ac:dyDescent="0.25">
      <c r="A62" s="212">
        <v>46180</v>
      </c>
      <c r="B62" s="213">
        <f t="shared" si="1"/>
        <v>46180</v>
      </c>
      <c r="C62" s="214">
        <v>0.58333333333333337</v>
      </c>
      <c r="D62" s="215" t="s">
        <v>125</v>
      </c>
      <c r="E62" s="216" t="s">
        <v>23</v>
      </c>
      <c r="F62" s="217" t="s">
        <v>124</v>
      </c>
      <c r="G62" s="218" t="s">
        <v>306</v>
      </c>
    </row>
    <row r="63" spans="1:11" x14ac:dyDescent="0.25">
      <c r="A63" s="126">
        <v>46180</v>
      </c>
      <c r="B63" s="127">
        <f t="shared" si="1"/>
        <v>46180</v>
      </c>
      <c r="C63" s="183">
        <v>0.60416666666666663</v>
      </c>
      <c r="D63" s="128" t="s">
        <v>110</v>
      </c>
      <c r="E63" s="129" t="s">
        <v>20</v>
      </c>
      <c r="F63" s="130" t="s">
        <v>102</v>
      </c>
      <c r="G63" s="131" t="s">
        <v>106</v>
      </c>
    </row>
    <row r="64" spans="1:11" x14ac:dyDescent="0.25">
      <c r="A64" s="132">
        <v>46180</v>
      </c>
      <c r="B64" s="83">
        <f t="shared" si="1"/>
        <v>46180</v>
      </c>
      <c r="C64" s="84">
        <v>0.60416666666666663</v>
      </c>
      <c r="D64" s="85" t="s">
        <v>110</v>
      </c>
      <c r="E64" s="86" t="s">
        <v>21</v>
      </c>
      <c r="F64" s="87" t="s">
        <v>103</v>
      </c>
      <c r="G64" s="133" t="s">
        <v>108</v>
      </c>
    </row>
    <row r="65" spans="1:11" x14ac:dyDescent="0.25">
      <c r="A65" s="132">
        <v>46180</v>
      </c>
      <c r="B65" s="83">
        <f t="shared" si="1"/>
        <v>46180</v>
      </c>
      <c r="C65" s="84">
        <v>0.60416666666666663</v>
      </c>
      <c r="D65" s="85" t="s">
        <v>110</v>
      </c>
      <c r="E65" s="86" t="s">
        <v>22</v>
      </c>
      <c r="F65" s="87" t="s">
        <v>107</v>
      </c>
      <c r="G65" s="133" t="s">
        <v>104</v>
      </c>
    </row>
    <row r="66" spans="1:11" x14ac:dyDescent="0.25">
      <c r="A66" s="185">
        <v>46180</v>
      </c>
      <c r="B66" s="186">
        <f t="shared" si="1"/>
        <v>46180</v>
      </c>
      <c r="C66" s="187">
        <v>0.60416666666666663</v>
      </c>
      <c r="D66" s="188" t="s">
        <v>110</v>
      </c>
      <c r="E66" s="189" t="s">
        <v>23</v>
      </c>
      <c r="F66" s="195" t="s">
        <v>105</v>
      </c>
      <c r="G66" s="196" t="s">
        <v>109</v>
      </c>
    </row>
    <row r="67" spans="1:11" x14ac:dyDescent="0.25">
      <c r="A67" s="197">
        <v>46180</v>
      </c>
      <c r="B67" s="198">
        <f t="shared" ref="B67:B74" si="2">A67</f>
        <v>46180</v>
      </c>
      <c r="C67" s="199">
        <v>0.625</v>
      </c>
      <c r="D67" s="200" t="s">
        <v>120</v>
      </c>
      <c r="E67" s="201" t="s">
        <v>20</v>
      </c>
      <c r="F67" s="202" t="s">
        <v>73</v>
      </c>
      <c r="G67" s="203" t="s">
        <v>74</v>
      </c>
      <c r="K67" s="96"/>
    </row>
    <row r="68" spans="1:11" x14ac:dyDescent="0.25">
      <c r="A68" s="135">
        <v>46180</v>
      </c>
      <c r="B68" s="89">
        <f t="shared" si="2"/>
        <v>46180</v>
      </c>
      <c r="C68" s="88">
        <v>0.625</v>
      </c>
      <c r="D68" s="90" t="s">
        <v>120</v>
      </c>
      <c r="E68" s="91" t="s">
        <v>21</v>
      </c>
      <c r="F68" s="92" t="s">
        <v>307</v>
      </c>
      <c r="G68" s="136" t="s">
        <v>75</v>
      </c>
    </row>
    <row r="69" spans="1:11" x14ac:dyDescent="0.25">
      <c r="A69" s="205">
        <v>46180</v>
      </c>
      <c r="B69" s="206">
        <f t="shared" si="2"/>
        <v>46180</v>
      </c>
      <c r="C69" s="207">
        <v>0.625</v>
      </c>
      <c r="D69" s="208" t="s">
        <v>125</v>
      </c>
      <c r="E69" s="209" t="s">
        <v>22</v>
      </c>
      <c r="F69" s="210" t="s">
        <v>305</v>
      </c>
      <c r="G69" s="211" t="s">
        <v>124</v>
      </c>
      <c r="K69" s="96"/>
    </row>
    <row r="70" spans="1:11" x14ac:dyDescent="0.25">
      <c r="A70" s="212">
        <v>46180</v>
      </c>
      <c r="B70" s="213">
        <f t="shared" si="2"/>
        <v>46180</v>
      </c>
      <c r="C70" s="214">
        <v>0.625</v>
      </c>
      <c r="D70" s="215" t="s">
        <v>125</v>
      </c>
      <c r="E70" s="216" t="s">
        <v>23</v>
      </c>
      <c r="F70" s="216" t="s">
        <v>122</v>
      </c>
      <c r="G70" s="219" t="s">
        <v>306</v>
      </c>
    </row>
    <row r="71" spans="1:11" x14ac:dyDescent="0.25">
      <c r="A71" s="135">
        <v>46180</v>
      </c>
      <c r="B71" s="89">
        <f t="shared" si="2"/>
        <v>46180</v>
      </c>
      <c r="C71" s="88">
        <v>0.64583333333333337</v>
      </c>
      <c r="D71" s="90" t="s">
        <v>120</v>
      </c>
      <c r="E71" s="91" t="s">
        <v>20</v>
      </c>
      <c r="F71" s="91" t="s">
        <v>74</v>
      </c>
      <c r="G71" s="204" t="s">
        <v>307</v>
      </c>
    </row>
    <row r="72" spans="1:11" x14ac:dyDescent="0.25">
      <c r="A72" s="135">
        <v>46180</v>
      </c>
      <c r="B72" s="89">
        <f t="shared" si="2"/>
        <v>46180</v>
      </c>
      <c r="C72" s="88">
        <v>0.64583333333333337</v>
      </c>
      <c r="D72" s="90" t="s">
        <v>120</v>
      </c>
      <c r="E72" s="91" t="s">
        <v>21</v>
      </c>
      <c r="F72" s="92" t="s">
        <v>75</v>
      </c>
      <c r="G72" s="136" t="s">
        <v>73</v>
      </c>
    </row>
    <row r="73" spans="1:11" x14ac:dyDescent="0.25">
      <c r="A73" s="205">
        <v>46180</v>
      </c>
      <c r="B73" s="206">
        <f t="shared" si="2"/>
        <v>46180</v>
      </c>
      <c r="C73" s="207">
        <v>0.64583333333333337</v>
      </c>
      <c r="D73" s="208" t="s">
        <v>125</v>
      </c>
      <c r="E73" s="209" t="s">
        <v>22</v>
      </c>
      <c r="F73" s="210" t="s">
        <v>124</v>
      </c>
      <c r="G73" s="211" t="s">
        <v>122</v>
      </c>
    </row>
    <row r="74" spans="1:11" ht="15.75" thickBot="1" x14ac:dyDescent="0.3">
      <c r="A74" s="220">
        <v>46180</v>
      </c>
      <c r="B74" s="221">
        <f t="shared" si="2"/>
        <v>46180</v>
      </c>
      <c r="C74" s="222">
        <v>0.64583333333333337</v>
      </c>
      <c r="D74" s="223" t="s">
        <v>125</v>
      </c>
      <c r="E74" s="224" t="s">
        <v>23</v>
      </c>
      <c r="F74" s="224" t="s">
        <v>306</v>
      </c>
      <c r="G74" s="225" t="s">
        <v>305</v>
      </c>
    </row>
  </sheetData>
  <sortState xmlns:xlrd2="http://schemas.microsoft.com/office/spreadsheetml/2017/richdata2" ref="K2:K69">
    <sortCondition ref="K69"/>
  </sortState>
  <conditionalFormatting sqref="A38:C38">
    <cfRule type="cellIs" dxfId="3" priority="1" operator="equal">
      <formula>$I$2</formula>
    </cfRule>
  </conditionalFormatting>
  <conditionalFormatting sqref="A1:G37 E38">
    <cfRule type="cellIs" dxfId="2" priority="3" operator="equal">
      <formula>$I$2</formula>
    </cfRule>
  </conditionalFormatting>
  <conditionalFormatting sqref="A39:G74">
    <cfRule type="cellIs" dxfId="1" priority="2" operator="equal">
      <formula>$I$2</formula>
    </cfRule>
  </conditionalFormatting>
  <dataValidations count="1">
    <dataValidation type="list" showInputMessage="1" showErrorMessage="1" sqref="I2" xr:uid="{0C59F71A-878A-4AF7-BFE0-70AC4C53EC5D}">
      <formula1>$K$1:$K$41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2FA85-30C8-44E5-A34D-C822E15E5E7F}">
  <dimension ref="A1:AK86"/>
  <sheetViews>
    <sheetView topLeftCell="A21" zoomScale="70" zoomScaleNormal="70" workbookViewId="0">
      <selection activeCell="R64" sqref="Q64:R64"/>
    </sheetView>
  </sheetViews>
  <sheetFormatPr defaultColWidth="8.85546875" defaultRowHeight="15" x14ac:dyDescent="0.25"/>
  <cols>
    <col min="1" max="1" width="4" customWidth="1"/>
    <col min="2" max="2" width="11.85546875" style="40" bestFit="1" customWidth="1"/>
    <col min="3" max="3" width="27.140625" customWidth="1"/>
    <col min="4" max="4" width="15.85546875" customWidth="1"/>
    <col min="5" max="5" width="9.7109375" style="1" customWidth="1"/>
    <col min="6" max="6" width="9.5703125" style="141" customWidth="1"/>
    <col min="7" max="9" width="3.7109375" customWidth="1"/>
    <col min="10" max="11" width="4.42578125" customWidth="1"/>
    <col min="12" max="12" width="12.140625" customWidth="1"/>
    <col min="13" max="13" width="5.42578125" customWidth="1"/>
    <col min="14" max="14" width="9.28515625" customWidth="1"/>
    <col min="15" max="15" width="17.140625" bestFit="1" customWidth="1"/>
    <col min="16" max="16" width="27.140625" customWidth="1"/>
    <col min="17" max="18" width="31.140625" customWidth="1"/>
    <col min="19" max="19" width="5.42578125" bestFit="1" customWidth="1"/>
    <col min="20" max="20" width="41.42578125" bestFit="1" customWidth="1"/>
    <col min="25" max="25" width="17.85546875" bestFit="1" customWidth="1"/>
    <col min="26" max="26" width="7.85546875" bestFit="1" customWidth="1"/>
    <col min="27" max="27" width="11.85546875" bestFit="1" customWidth="1"/>
    <col min="28" max="28" width="13.140625" bestFit="1" customWidth="1"/>
    <col min="29" max="29" width="15.140625" bestFit="1" customWidth="1"/>
    <col min="30" max="31" width="14.42578125" bestFit="1" customWidth="1"/>
    <col min="32" max="32" width="17.85546875" bestFit="1" customWidth="1"/>
    <col min="33" max="33" width="14.85546875" bestFit="1" customWidth="1"/>
  </cols>
  <sheetData>
    <row r="1" spans="1:37" ht="15.75" thickBot="1" x14ac:dyDescent="0.3">
      <c r="B1" s="40" t="s">
        <v>5</v>
      </c>
      <c r="C1" t="s">
        <v>0</v>
      </c>
      <c r="D1" s="1" t="s">
        <v>1</v>
      </c>
      <c r="L1" s="2" t="s">
        <v>2</v>
      </c>
      <c r="M1" s="2" t="s">
        <v>3</v>
      </c>
      <c r="N1" s="2" t="s">
        <v>4</v>
      </c>
      <c r="O1" s="2" t="s">
        <v>5</v>
      </c>
      <c r="P1" s="2" t="s">
        <v>1</v>
      </c>
      <c r="Q1" s="3" t="s">
        <v>6</v>
      </c>
      <c r="R1" s="3" t="s">
        <v>7</v>
      </c>
      <c r="S1" s="2" t="s">
        <v>8</v>
      </c>
      <c r="T1" s="4"/>
      <c r="Z1" t="s">
        <v>9</v>
      </c>
      <c r="AA1" t="s">
        <v>10</v>
      </c>
      <c r="AB1" t="s">
        <v>11</v>
      </c>
      <c r="AC1" t="s">
        <v>12</v>
      </c>
      <c r="AD1" t="s">
        <v>13</v>
      </c>
      <c r="AE1" t="s">
        <v>14</v>
      </c>
      <c r="AF1" t="s">
        <v>15</v>
      </c>
      <c r="AG1" t="s">
        <v>16</v>
      </c>
      <c r="AH1" t="s">
        <v>17</v>
      </c>
      <c r="AI1" t="s">
        <v>18</v>
      </c>
      <c r="AJ1" t="s">
        <v>19</v>
      </c>
    </row>
    <row r="2" spans="1:37" x14ac:dyDescent="0.25">
      <c r="A2" t="s">
        <v>28</v>
      </c>
      <c r="B2" s="40" t="s">
        <v>69</v>
      </c>
      <c r="C2" t="s">
        <v>76</v>
      </c>
      <c r="D2" s="1"/>
      <c r="E2"/>
      <c r="F2"/>
      <c r="G2">
        <f t="shared" ref="G2:H6" si="0">COUNTIF(J:J,$A2)</f>
        <v>2</v>
      </c>
      <c r="H2">
        <f t="shared" si="0"/>
        <v>2</v>
      </c>
      <c r="J2" s="164" t="s">
        <v>33</v>
      </c>
      <c r="K2" s="164" t="s">
        <v>85</v>
      </c>
      <c r="L2" s="144">
        <v>46179</v>
      </c>
      <c r="M2" s="145"/>
      <c r="N2" s="146">
        <v>0.41666666666666669</v>
      </c>
      <c r="O2" s="147" t="str">
        <f>VLOOKUP(J2,$A:$B,2,0)</f>
        <v>2018-sarja</v>
      </c>
      <c r="P2" s="148" t="s">
        <v>20</v>
      </c>
      <c r="Q2" s="149" t="str">
        <f>VLOOKUP(J2,$A:$C,3,0)</f>
        <v>Runosmäen Minipantterit Valkoinen</v>
      </c>
      <c r="R2" s="149" t="str">
        <f t="shared" ref="Q2:R17" si="1">VLOOKUP(K2,$A:$C,3,0)</f>
        <v>Pohjola Sudet</v>
      </c>
      <c r="S2" s="148"/>
      <c r="T2" s="150" t="str">
        <f>Q2&amp;R2</f>
        <v>Runosmäen Minipantterit ValkoinenPohjola Sudet</v>
      </c>
      <c r="Y2" t="s">
        <v>9</v>
      </c>
      <c r="Z2">
        <f t="shared" ref="Z2:AJ12" si="2">COUNTIF($T:$T,$Y2&amp;Z$1)+COUNTIF($T:$T,Z$1&amp;$Y2)</f>
        <v>0</v>
      </c>
      <c r="AA2">
        <f t="shared" si="2"/>
        <v>0</v>
      </c>
      <c r="AB2">
        <f t="shared" si="2"/>
        <v>0</v>
      </c>
      <c r="AC2">
        <f t="shared" si="2"/>
        <v>0</v>
      </c>
      <c r="AD2">
        <f t="shared" si="2"/>
        <v>0</v>
      </c>
      <c r="AE2">
        <f t="shared" si="2"/>
        <v>0</v>
      </c>
      <c r="AF2">
        <f t="shared" si="2"/>
        <v>0</v>
      </c>
      <c r="AG2">
        <f t="shared" si="2"/>
        <v>0</v>
      </c>
      <c r="AH2">
        <f t="shared" si="2"/>
        <v>0</v>
      </c>
      <c r="AI2">
        <f t="shared" si="2"/>
        <v>0</v>
      </c>
      <c r="AJ2">
        <f t="shared" si="2"/>
        <v>0</v>
      </c>
      <c r="AK2">
        <f>SUM(Z2:AJ2)</f>
        <v>0</v>
      </c>
    </row>
    <row r="3" spans="1:37" x14ac:dyDescent="0.25">
      <c r="A3" t="s">
        <v>29</v>
      </c>
      <c r="B3" s="40" t="s">
        <v>69</v>
      </c>
      <c r="C3" t="s">
        <v>77</v>
      </c>
      <c r="D3" s="8"/>
      <c r="E3"/>
      <c r="F3"/>
      <c r="G3">
        <f t="shared" si="0"/>
        <v>2</v>
      </c>
      <c r="H3">
        <f t="shared" si="0"/>
        <v>2</v>
      </c>
      <c r="J3" s="164" t="s">
        <v>34</v>
      </c>
      <c r="K3" s="164" t="s">
        <v>84</v>
      </c>
      <c r="L3" s="151">
        <v>46179</v>
      </c>
      <c r="M3" s="18"/>
      <c r="N3" s="19">
        <v>0.41666666666666669</v>
      </c>
      <c r="O3" s="43" t="str">
        <f t="shared" ref="O3:O21" si="3">VLOOKUP(J3,$A:$B,2,0)</f>
        <v>2018-sarja</v>
      </c>
      <c r="P3" s="17" t="s">
        <v>21</v>
      </c>
      <c r="Q3" s="20" t="str">
        <f t="shared" si="1"/>
        <v>Runosmäen Minipantterit Vihreä</v>
      </c>
      <c r="R3" s="20" t="str">
        <f t="shared" si="1"/>
        <v>Uittamo 2018 Valkoinen</v>
      </c>
      <c r="S3" s="17"/>
      <c r="T3" s="24" t="str">
        <f t="shared" ref="T3:T21" si="4">Q3&amp;R3</f>
        <v>Runosmäen Minipantterit VihreäUittamo 2018 Valkoinen</v>
      </c>
      <c r="Y3" t="s">
        <v>10</v>
      </c>
      <c r="Z3">
        <f t="shared" si="2"/>
        <v>0</v>
      </c>
      <c r="AA3">
        <f t="shared" si="2"/>
        <v>0</v>
      </c>
      <c r="AB3">
        <f t="shared" si="2"/>
        <v>0</v>
      </c>
      <c r="AC3">
        <f t="shared" si="2"/>
        <v>0</v>
      </c>
      <c r="AD3">
        <f t="shared" si="2"/>
        <v>0</v>
      </c>
      <c r="AE3">
        <f t="shared" si="2"/>
        <v>0</v>
      </c>
      <c r="AF3">
        <f t="shared" si="2"/>
        <v>0</v>
      </c>
      <c r="AG3">
        <f t="shared" si="2"/>
        <v>0</v>
      </c>
      <c r="AH3">
        <f t="shared" si="2"/>
        <v>0</v>
      </c>
      <c r="AI3">
        <f t="shared" si="2"/>
        <v>0</v>
      </c>
      <c r="AJ3">
        <f t="shared" si="2"/>
        <v>0</v>
      </c>
      <c r="AK3">
        <f t="shared" ref="AK3:AK12" si="5">SUM(Z3:AJ3)</f>
        <v>0</v>
      </c>
    </row>
    <row r="4" spans="1:37" x14ac:dyDescent="0.25">
      <c r="A4" t="s">
        <v>30</v>
      </c>
      <c r="B4" s="40" t="s">
        <v>69</v>
      </c>
      <c r="C4" t="s">
        <v>78</v>
      </c>
      <c r="D4" s="1"/>
      <c r="E4"/>
      <c r="F4"/>
      <c r="G4">
        <f t="shared" si="0"/>
        <v>2</v>
      </c>
      <c r="H4">
        <f t="shared" si="0"/>
        <v>2</v>
      </c>
      <c r="J4" s="164" t="s">
        <v>35</v>
      </c>
      <c r="K4" s="164" t="s">
        <v>36</v>
      </c>
      <c r="L4" s="23">
        <v>46179</v>
      </c>
      <c r="M4" s="18"/>
      <c r="N4" s="19">
        <v>0.41666666666666669</v>
      </c>
      <c r="O4" s="43" t="str">
        <f t="shared" si="3"/>
        <v>2018-sarja</v>
      </c>
      <c r="P4" s="17" t="s">
        <v>22</v>
      </c>
      <c r="Q4" s="20" t="str">
        <f t="shared" si="1"/>
        <v>Hirvensalo 18</v>
      </c>
      <c r="R4" s="20" t="str">
        <f t="shared" si="1"/>
        <v>Pohjola Karhut</v>
      </c>
      <c r="S4" s="17"/>
      <c r="T4" s="24" t="str">
        <f t="shared" si="4"/>
        <v>Hirvensalo 18Pohjola Karhut</v>
      </c>
      <c r="Y4" t="s">
        <v>11</v>
      </c>
      <c r="Z4">
        <f t="shared" si="2"/>
        <v>0</v>
      </c>
      <c r="AA4">
        <f t="shared" si="2"/>
        <v>0</v>
      </c>
      <c r="AB4">
        <f t="shared" si="2"/>
        <v>0</v>
      </c>
      <c r="AC4">
        <f t="shared" si="2"/>
        <v>0</v>
      </c>
      <c r="AD4">
        <f t="shared" si="2"/>
        <v>0</v>
      </c>
      <c r="AE4">
        <f t="shared" si="2"/>
        <v>0</v>
      </c>
      <c r="AF4">
        <f t="shared" si="2"/>
        <v>0</v>
      </c>
      <c r="AG4">
        <f t="shared" si="2"/>
        <v>0</v>
      </c>
      <c r="AH4">
        <f t="shared" si="2"/>
        <v>0</v>
      </c>
      <c r="AI4">
        <f t="shared" si="2"/>
        <v>0</v>
      </c>
      <c r="AJ4">
        <f t="shared" si="2"/>
        <v>0</v>
      </c>
      <c r="AK4">
        <f t="shared" si="5"/>
        <v>0</v>
      </c>
    </row>
    <row r="5" spans="1:37" x14ac:dyDescent="0.25">
      <c r="A5" t="s">
        <v>31</v>
      </c>
      <c r="B5" s="40" t="s">
        <v>69</v>
      </c>
      <c r="C5" t="s">
        <v>25</v>
      </c>
      <c r="D5" s="1"/>
      <c r="E5"/>
      <c r="F5"/>
      <c r="G5">
        <f t="shared" si="0"/>
        <v>2</v>
      </c>
      <c r="H5">
        <f t="shared" si="0"/>
        <v>2</v>
      </c>
      <c r="J5" s="98" t="s">
        <v>28</v>
      </c>
      <c r="K5" s="98" t="s">
        <v>31</v>
      </c>
      <c r="L5" s="25">
        <v>46179</v>
      </c>
      <c r="M5" s="9"/>
      <c r="N5" s="10">
        <v>0.41666666666666669</v>
      </c>
      <c r="O5" s="44" t="str">
        <f t="shared" si="3"/>
        <v>2017-sarja</v>
      </c>
      <c r="P5" s="11" t="s">
        <v>23</v>
      </c>
      <c r="Q5" s="12" t="str">
        <f t="shared" si="1"/>
        <v>Hannunniittu 2017 Sininen</v>
      </c>
      <c r="R5" s="12" t="str">
        <f t="shared" si="1"/>
        <v>MaPa 2017</v>
      </c>
      <c r="S5" s="11"/>
      <c r="T5" s="152" t="str">
        <f t="shared" si="4"/>
        <v>Hannunniittu 2017 SininenMaPa 2017</v>
      </c>
      <c r="Y5" t="s">
        <v>12</v>
      </c>
      <c r="Z5">
        <f t="shared" si="2"/>
        <v>0</v>
      </c>
      <c r="AA5">
        <f t="shared" si="2"/>
        <v>0</v>
      </c>
      <c r="AB5">
        <f t="shared" si="2"/>
        <v>0</v>
      </c>
      <c r="AC5">
        <f t="shared" si="2"/>
        <v>0</v>
      </c>
      <c r="AD5">
        <f t="shared" si="2"/>
        <v>0</v>
      </c>
      <c r="AE5">
        <f t="shared" si="2"/>
        <v>0</v>
      </c>
      <c r="AF5">
        <f t="shared" si="2"/>
        <v>0</v>
      </c>
      <c r="AG5">
        <f t="shared" si="2"/>
        <v>0</v>
      </c>
      <c r="AH5">
        <f t="shared" si="2"/>
        <v>0</v>
      </c>
      <c r="AI5">
        <f t="shared" si="2"/>
        <v>0</v>
      </c>
      <c r="AJ5">
        <f t="shared" si="2"/>
        <v>0</v>
      </c>
      <c r="AK5">
        <f t="shared" si="5"/>
        <v>0</v>
      </c>
    </row>
    <row r="6" spans="1:37" x14ac:dyDescent="0.25">
      <c r="A6" t="s">
        <v>32</v>
      </c>
      <c r="B6" s="40" t="s">
        <v>69</v>
      </c>
      <c r="C6" t="s">
        <v>24</v>
      </c>
      <c r="D6" s="1"/>
      <c r="E6"/>
      <c r="F6"/>
      <c r="G6">
        <f t="shared" si="0"/>
        <v>2</v>
      </c>
      <c r="H6">
        <f t="shared" si="0"/>
        <v>2</v>
      </c>
      <c r="J6" s="163" t="s">
        <v>36</v>
      </c>
      <c r="K6" s="163" t="s">
        <v>34</v>
      </c>
      <c r="L6" s="151">
        <v>46179</v>
      </c>
      <c r="M6" s="5"/>
      <c r="N6" s="19">
        <f>$N$2+TIME(0,30,0)</f>
        <v>0.4375</v>
      </c>
      <c r="O6" s="45" t="str">
        <f t="shared" si="3"/>
        <v>2018-sarja</v>
      </c>
      <c r="P6" s="6" t="s">
        <v>20</v>
      </c>
      <c r="Q6" s="7" t="str">
        <f t="shared" si="1"/>
        <v>Pohjola Karhut</v>
      </c>
      <c r="R6" s="7" t="str">
        <f t="shared" si="1"/>
        <v>Runosmäen Minipantterit Vihreä</v>
      </c>
      <c r="S6" s="6"/>
      <c r="T6" s="153" t="str">
        <f t="shared" si="4"/>
        <v>Pohjola KarhutRunosmäen Minipantterit Vihreä</v>
      </c>
      <c r="Y6" t="s">
        <v>13</v>
      </c>
      <c r="Z6">
        <f t="shared" si="2"/>
        <v>0</v>
      </c>
      <c r="AA6">
        <f t="shared" si="2"/>
        <v>0</v>
      </c>
      <c r="AB6">
        <f t="shared" si="2"/>
        <v>0</v>
      </c>
      <c r="AC6">
        <f t="shared" si="2"/>
        <v>0</v>
      </c>
      <c r="AD6">
        <f t="shared" si="2"/>
        <v>0</v>
      </c>
      <c r="AE6">
        <f t="shared" si="2"/>
        <v>0</v>
      </c>
      <c r="AF6">
        <f t="shared" si="2"/>
        <v>0</v>
      </c>
      <c r="AG6">
        <f t="shared" si="2"/>
        <v>0</v>
      </c>
      <c r="AH6">
        <f t="shared" si="2"/>
        <v>0</v>
      </c>
      <c r="AI6">
        <f t="shared" si="2"/>
        <v>0</v>
      </c>
      <c r="AJ6">
        <f t="shared" si="2"/>
        <v>0</v>
      </c>
      <c r="AK6">
        <f t="shared" si="5"/>
        <v>0</v>
      </c>
    </row>
    <row r="7" spans="1:37" x14ac:dyDescent="0.25">
      <c r="D7" s="1"/>
      <c r="E7"/>
      <c r="F7"/>
      <c r="J7" s="163" t="s">
        <v>84</v>
      </c>
      <c r="K7" s="163" t="s">
        <v>33</v>
      </c>
      <c r="L7" s="23">
        <v>46179</v>
      </c>
      <c r="M7" s="18"/>
      <c r="N7" s="19">
        <f>$N$2+TIME(0,30,0)</f>
        <v>0.4375</v>
      </c>
      <c r="O7" s="43" t="str">
        <f t="shared" si="3"/>
        <v>2018-sarja</v>
      </c>
      <c r="P7" s="17" t="s">
        <v>21</v>
      </c>
      <c r="Q7" s="20" t="str">
        <f t="shared" si="1"/>
        <v>Uittamo 2018 Valkoinen</v>
      </c>
      <c r="R7" s="20" t="str">
        <f t="shared" si="1"/>
        <v>Runosmäen Minipantterit Valkoinen</v>
      </c>
      <c r="S7" s="17"/>
      <c r="T7" s="24" t="str">
        <f t="shared" si="4"/>
        <v>Uittamo 2018 ValkoinenRunosmäen Minipantterit Valkoinen</v>
      </c>
      <c r="Y7" t="s">
        <v>14</v>
      </c>
      <c r="Z7">
        <f t="shared" si="2"/>
        <v>0</v>
      </c>
      <c r="AA7">
        <f t="shared" si="2"/>
        <v>0</v>
      </c>
      <c r="AB7">
        <f t="shared" si="2"/>
        <v>0</v>
      </c>
      <c r="AC7">
        <f t="shared" si="2"/>
        <v>0</v>
      </c>
      <c r="AD7">
        <f t="shared" si="2"/>
        <v>0</v>
      </c>
      <c r="AE7">
        <f t="shared" si="2"/>
        <v>0</v>
      </c>
      <c r="AF7">
        <f t="shared" si="2"/>
        <v>0</v>
      </c>
      <c r="AG7">
        <f t="shared" si="2"/>
        <v>0</v>
      </c>
      <c r="AH7">
        <f t="shared" si="2"/>
        <v>0</v>
      </c>
      <c r="AI7">
        <f t="shared" si="2"/>
        <v>0</v>
      </c>
      <c r="AJ7">
        <f t="shared" si="2"/>
        <v>0</v>
      </c>
      <c r="AK7">
        <f t="shared" si="5"/>
        <v>0</v>
      </c>
    </row>
    <row r="8" spans="1:37" x14ac:dyDescent="0.25">
      <c r="A8" t="s">
        <v>33</v>
      </c>
      <c r="B8" s="41" t="s">
        <v>70</v>
      </c>
      <c r="C8" t="s">
        <v>79</v>
      </c>
      <c r="D8" s="1"/>
      <c r="E8"/>
      <c r="F8"/>
      <c r="G8">
        <f t="shared" ref="G8:H14" si="6">COUNTIF(J:J,$A8)</f>
        <v>2</v>
      </c>
      <c r="H8">
        <f t="shared" si="6"/>
        <v>2</v>
      </c>
      <c r="J8" s="163" t="s">
        <v>85</v>
      </c>
      <c r="K8" s="163" t="s">
        <v>86</v>
      </c>
      <c r="L8" s="23">
        <v>46179</v>
      </c>
      <c r="M8" s="18"/>
      <c r="N8" s="19">
        <f>$N$2+TIME(0,30,0)</f>
        <v>0.4375</v>
      </c>
      <c r="O8" s="43" t="str">
        <f t="shared" si="3"/>
        <v>2018-sarja</v>
      </c>
      <c r="P8" s="17" t="s">
        <v>22</v>
      </c>
      <c r="Q8" s="20" t="str">
        <f t="shared" si="1"/>
        <v>Pohjola Sudet</v>
      </c>
      <c r="R8" s="20" t="str">
        <f t="shared" si="1"/>
        <v>Uittamo 2018 Sininen</v>
      </c>
      <c r="S8" s="17"/>
      <c r="T8" s="24" t="str">
        <f t="shared" si="4"/>
        <v>Pohjola SudetUittamo 2018 Sininen</v>
      </c>
      <c r="Y8" t="s">
        <v>15</v>
      </c>
      <c r="Z8">
        <f t="shared" si="2"/>
        <v>0</v>
      </c>
      <c r="AA8">
        <f t="shared" si="2"/>
        <v>0</v>
      </c>
      <c r="AB8">
        <f t="shared" si="2"/>
        <v>0</v>
      </c>
      <c r="AC8">
        <f t="shared" si="2"/>
        <v>0</v>
      </c>
      <c r="AD8">
        <f t="shared" si="2"/>
        <v>0</v>
      </c>
      <c r="AE8">
        <f t="shared" si="2"/>
        <v>0</v>
      </c>
      <c r="AF8">
        <f t="shared" si="2"/>
        <v>0</v>
      </c>
      <c r="AG8">
        <f t="shared" si="2"/>
        <v>0</v>
      </c>
      <c r="AH8">
        <f t="shared" si="2"/>
        <v>0</v>
      </c>
      <c r="AI8">
        <f t="shared" si="2"/>
        <v>0</v>
      </c>
      <c r="AJ8">
        <f t="shared" si="2"/>
        <v>0</v>
      </c>
      <c r="AK8">
        <f t="shared" si="5"/>
        <v>0</v>
      </c>
    </row>
    <row r="9" spans="1:37" x14ac:dyDescent="0.25">
      <c r="A9" t="s">
        <v>34</v>
      </c>
      <c r="B9" s="41" t="s">
        <v>70</v>
      </c>
      <c r="C9" t="s">
        <v>80</v>
      </c>
      <c r="D9" s="1"/>
      <c r="E9"/>
      <c r="F9"/>
      <c r="G9">
        <f t="shared" si="6"/>
        <v>2</v>
      </c>
      <c r="H9">
        <f t="shared" si="6"/>
        <v>2</v>
      </c>
      <c r="J9" s="98" t="s">
        <v>29</v>
      </c>
      <c r="K9" s="98" t="s">
        <v>30</v>
      </c>
      <c r="L9" s="25">
        <v>46179</v>
      </c>
      <c r="M9" s="13"/>
      <c r="N9" s="10">
        <f>$N$2+TIME(0,30,0)</f>
        <v>0.4375</v>
      </c>
      <c r="O9" s="44" t="str">
        <f t="shared" si="3"/>
        <v>2017-sarja</v>
      </c>
      <c r="P9" s="11" t="s">
        <v>23</v>
      </c>
      <c r="Q9" s="12" t="str">
        <f t="shared" si="1"/>
        <v>Hannunniittu 2017 Punainen</v>
      </c>
      <c r="R9" s="12" t="str">
        <f t="shared" si="1"/>
        <v>Peltola 17-18</v>
      </c>
      <c r="S9" s="11"/>
      <c r="T9" s="152" t="str">
        <f t="shared" si="4"/>
        <v>Hannunniittu 2017 PunainenPeltola 17-18</v>
      </c>
      <c r="Y9" t="s">
        <v>16</v>
      </c>
      <c r="Z9">
        <f t="shared" si="2"/>
        <v>0</v>
      </c>
      <c r="AA9">
        <f t="shared" si="2"/>
        <v>0</v>
      </c>
      <c r="AB9">
        <f t="shared" si="2"/>
        <v>0</v>
      </c>
      <c r="AC9">
        <f t="shared" si="2"/>
        <v>0</v>
      </c>
      <c r="AD9">
        <f t="shared" si="2"/>
        <v>0</v>
      </c>
      <c r="AE9">
        <f t="shared" si="2"/>
        <v>0</v>
      </c>
      <c r="AF9">
        <f t="shared" si="2"/>
        <v>0</v>
      </c>
      <c r="AG9">
        <f t="shared" si="2"/>
        <v>0</v>
      </c>
      <c r="AH9">
        <f t="shared" si="2"/>
        <v>0</v>
      </c>
      <c r="AI9">
        <f t="shared" si="2"/>
        <v>0</v>
      </c>
      <c r="AJ9">
        <f t="shared" si="2"/>
        <v>0</v>
      </c>
      <c r="AK9">
        <f t="shared" si="5"/>
        <v>0</v>
      </c>
    </row>
    <row r="10" spans="1:37" x14ac:dyDescent="0.25">
      <c r="A10" t="s">
        <v>35</v>
      </c>
      <c r="B10" s="41" t="s">
        <v>70</v>
      </c>
      <c r="C10" t="s">
        <v>81</v>
      </c>
      <c r="D10" s="1"/>
      <c r="E10"/>
      <c r="F10"/>
      <c r="G10">
        <f t="shared" si="6"/>
        <v>2</v>
      </c>
      <c r="H10">
        <f t="shared" si="6"/>
        <v>2</v>
      </c>
      <c r="J10" s="163" t="s">
        <v>34</v>
      </c>
      <c r="K10" s="163" t="s">
        <v>86</v>
      </c>
      <c r="L10" s="151">
        <v>46179</v>
      </c>
      <c r="M10" s="14"/>
      <c r="N10" s="19">
        <f>$N$2+TIME(0,60,0)</f>
        <v>0.45833333333333337</v>
      </c>
      <c r="O10" s="45" t="str">
        <f t="shared" si="3"/>
        <v>2018-sarja</v>
      </c>
      <c r="P10" s="6" t="s">
        <v>20</v>
      </c>
      <c r="Q10" s="7" t="str">
        <f t="shared" si="1"/>
        <v>Runosmäen Minipantterit Vihreä</v>
      </c>
      <c r="R10" s="7" t="str">
        <f t="shared" si="1"/>
        <v>Uittamo 2018 Sininen</v>
      </c>
      <c r="S10" s="6"/>
      <c r="T10" s="153" t="str">
        <f t="shared" si="4"/>
        <v>Runosmäen Minipantterit VihreäUittamo 2018 Sininen</v>
      </c>
      <c r="Y10" t="s">
        <v>17</v>
      </c>
      <c r="Z10">
        <f t="shared" si="2"/>
        <v>0</v>
      </c>
      <c r="AA10">
        <f t="shared" si="2"/>
        <v>0</v>
      </c>
      <c r="AB10">
        <f t="shared" si="2"/>
        <v>0</v>
      </c>
      <c r="AC10">
        <f t="shared" si="2"/>
        <v>0</v>
      </c>
      <c r="AD10">
        <f t="shared" si="2"/>
        <v>0</v>
      </c>
      <c r="AE10">
        <f t="shared" si="2"/>
        <v>0</v>
      </c>
      <c r="AF10">
        <f t="shared" si="2"/>
        <v>0</v>
      </c>
      <c r="AG10">
        <f t="shared" si="2"/>
        <v>0</v>
      </c>
      <c r="AH10">
        <f t="shared" si="2"/>
        <v>0</v>
      </c>
      <c r="AI10">
        <f t="shared" si="2"/>
        <v>0</v>
      </c>
      <c r="AJ10">
        <f t="shared" si="2"/>
        <v>0</v>
      </c>
      <c r="AK10">
        <f t="shared" si="5"/>
        <v>0</v>
      </c>
    </row>
    <row r="11" spans="1:37" x14ac:dyDescent="0.25">
      <c r="A11" t="s">
        <v>36</v>
      </c>
      <c r="B11" s="41" t="s">
        <v>70</v>
      </c>
      <c r="C11" t="s">
        <v>26</v>
      </c>
      <c r="D11" s="16"/>
      <c r="E11"/>
      <c r="F11"/>
      <c r="G11">
        <f t="shared" si="6"/>
        <v>2</v>
      </c>
      <c r="H11">
        <f t="shared" si="6"/>
        <v>2</v>
      </c>
      <c r="J11" s="163" t="s">
        <v>35</v>
      </c>
      <c r="K11" s="163" t="s">
        <v>85</v>
      </c>
      <c r="L11" s="23">
        <v>46179</v>
      </c>
      <c r="M11" s="21"/>
      <c r="N11" s="19">
        <f>$N$2+TIME(0,60,0)</f>
        <v>0.45833333333333337</v>
      </c>
      <c r="O11" s="43" t="str">
        <f t="shared" si="3"/>
        <v>2018-sarja</v>
      </c>
      <c r="P11" s="17" t="s">
        <v>21</v>
      </c>
      <c r="Q11" s="20" t="str">
        <f t="shared" si="1"/>
        <v>Hirvensalo 18</v>
      </c>
      <c r="R11" s="20" t="str">
        <f t="shared" si="1"/>
        <v>Pohjola Sudet</v>
      </c>
      <c r="S11" s="17"/>
      <c r="T11" s="24" t="str">
        <f t="shared" si="4"/>
        <v>Hirvensalo 18Pohjola Sudet</v>
      </c>
      <c r="Y11" t="s">
        <v>18</v>
      </c>
      <c r="Z11">
        <f t="shared" si="2"/>
        <v>0</v>
      </c>
      <c r="AA11">
        <f t="shared" si="2"/>
        <v>0</v>
      </c>
      <c r="AB11">
        <f t="shared" si="2"/>
        <v>0</v>
      </c>
      <c r="AC11">
        <f t="shared" si="2"/>
        <v>0</v>
      </c>
      <c r="AD11">
        <f t="shared" si="2"/>
        <v>0</v>
      </c>
      <c r="AE11">
        <f t="shared" si="2"/>
        <v>0</v>
      </c>
      <c r="AF11">
        <f t="shared" si="2"/>
        <v>0</v>
      </c>
      <c r="AG11">
        <f t="shared" si="2"/>
        <v>0</v>
      </c>
      <c r="AH11">
        <f t="shared" si="2"/>
        <v>0</v>
      </c>
      <c r="AI11">
        <f t="shared" si="2"/>
        <v>0</v>
      </c>
      <c r="AJ11">
        <f t="shared" si="2"/>
        <v>0</v>
      </c>
      <c r="AK11">
        <f t="shared" si="5"/>
        <v>0</v>
      </c>
    </row>
    <row r="12" spans="1:37" x14ac:dyDescent="0.25">
      <c r="A12" t="s">
        <v>85</v>
      </c>
      <c r="B12" s="41" t="s">
        <v>70</v>
      </c>
      <c r="C12" s="15" t="s">
        <v>27</v>
      </c>
      <c r="D12" s="16"/>
      <c r="E12"/>
      <c r="F12"/>
      <c r="G12">
        <f t="shared" si="6"/>
        <v>2</v>
      </c>
      <c r="H12">
        <f t="shared" si="6"/>
        <v>2</v>
      </c>
      <c r="J12" s="163" t="s">
        <v>36</v>
      </c>
      <c r="K12" s="163" t="s">
        <v>84</v>
      </c>
      <c r="L12" s="23">
        <v>46179</v>
      </c>
      <c r="M12" s="18"/>
      <c r="N12" s="19">
        <f>$N$2+TIME(0,60,0)</f>
        <v>0.45833333333333337</v>
      </c>
      <c r="O12" s="43" t="str">
        <f t="shared" si="3"/>
        <v>2018-sarja</v>
      </c>
      <c r="P12" s="17" t="s">
        <v>22</v>
      </c>
      <c r="Q12" s="20" t="str">
        <f t="shared" si="1"/>
        <v>Pohjola Karhut</v>
      </c>
      <c r="R12" s="20" t="str">
        <f t="shared" si="1"/>
        <v>Uittamo 2018 Valkoinen</v>
      </c>
      <c r="S12" s="17"/>
      <c r="T12" s="24" t="str">
        <f t="shared" si="4"/>
        <v>Pohjola KarhutUittamo 2018 Valkoinen</v>
      </c>
      <c r="Y12" t="s">
        <v>19</v>
      </c>
      <c r="Z12">
        <f t="shared" si="2"/>
        <v>0</v>
      </c>
      <c r="AA12">
        <f t="shared" si="2"/>
        <v>0</v>
      </c>
      <c r="AB12">
        <f t="shared" si="2"/>
        <v>0</v>
      </c>
      <c r="AC12">
        <f t="shared" si="2"/>
        <v>0</v>
      </c>
      <c r="AD12">
        <f t="shared" si="2"/>
        <v>0</v>
      </c>
      <c r="AE12">
        <f t="shared" si="2"/>
        <v>0</v>
      </c>
      <c r="AF12">
        <f t="shared" si="2"/>
        <v>0</v>
      </c>
      <c r="AG12">
        <f t="shared" si="2"/>
        <v>0</v>
      </c>
      <c r="AH12">
        <f t="shared" si="2"/>
        <v>0</v>
      </c>
      <c r="AI12">
        <f t="shared" si="2"/>
        <v>0</v>
      </c>
      <c r="AJ12">
        <f t="shared" si="2"/>
        <v>0</v>
      </c>
      <c r="AK12">
        <f t="shared" si="5"/>
        <v>0</v>
      </c>
    </row>
    <row r="13" spans="1:37" x14ac:dyDescent="0.25">
      <c r="A13" t="s">
        <v>84</v>
      </c>
      <c r="B13" s="41" t="s">
        <v>70</v>
      </c>
      <c r="C13" t="s">
        <v>82</v>
      </c>
      <c r="D13" s="16"/>
      <c r="E13"/>
      <c r="F13"/>
      <c r="G13">
        <f t="shared" si="6"/>
        <v>2</v>
      </c>
      <c r="H13">
        <f t="shared" si="6"/>
        <v>2</v>
      </c>
      <c r="J13" s="98" t="s">
        <v>31</v>
      </c>
      <c r="K13" s="98" t="s">
        <v>32</v>
      </c>
      <c r="L13" s="25">
        <v>46179</v>
      </c>
      <c r="M13" s="9"/>
      <c r="N13" s="10">
        <f>$N$2+TIME(0,60,0)</f>
        <v>0.45833333333333337</v>
      </c>
      <c r="O13" s="44" t="str">
        <f t="shared" si="3"/>
        <v>2017-sarja</v>
      </c>
      <c r="P13" s="11" t="s">
        <v>23</v>
      </c>
      <c r="Q13" s="12" t="str">
        <f t="shared" si="1"/>
        <v>MaPa 2017</v>
      </c>
      <c r="R13" s="12" t="str">
        <f t="shared" si="1"/>
        <v>Hirvensalo 2017</v>
      </c>
      <c r="S13" s="11"/>
      <c r="T13" s="152" t="str">
        <f t="shared" si="4"/>
        <v>MaPa 2017Hirvensalo 2017</v>
      </c>
      <c r="Z13">
        <f>SUM(Z2:Z12)</f>
        <v>0</v>
      </c>
      <c r="AA13">
        <f t="shared" ref="AA13:AJ13" si="7">SUM(AA2:AA12)</f>
        <v>0</v>
      </c>
      <c r="AB13">
        <f t="shared" si="7"/>
        <v>0</v>
      </c>
      <c r="AC13">
        <f t="shared" si="7"/>
        <v>0</v>
      </c>
      <c r="AD13">
        <f t="shared" si="7"/>
        <v>0</v>
      </c>
      <c r="AE13">
        <f t="shared" si="7"/>
        <v>0</v>
      </c>
      <c r="AF13">
        <f t="shared" si="7"/>
        <v>0</v>
      </c>
      <c r="AG13">
        <f t="shared" si="7"/>
        <v>0</v>
      </c>
      <c r="AH13">
        <f t="shared" si="7"/>
        <v>0</v>
      </c>
      <c r="AI13">
        <f t="shared" si="7"/>
        <v>0</v>
      </c>
      <c r="AJ13">
        <f t="shared" si="7"/>
        <v>0</v>
      </c>
    </row>
    <row r="14" spans="1:37" x14ac:dyDescent="0.25">
      <c r="A14" t="s">
        <v>86</v>
      </c>
      <c r="B14" s="41" t="s">
        <v>70</v>
      </c>
      <c r="C14" t="s">
        <v>83</v>
      </c>
      <c r="E14" s="98"/>
      <c r="F14" s="98"/>
      <c r="G14">
        <f t="shared" si="6"/>
        <v>2</v>
      </c>
      <c r="H14">
        <f t="shared" si="6"/>
        <v>2</v>
      </c>
      <c r="J14" s="163" t="s">
        <v>86</v>
      </c>
      <c r="K14" s="163" t="s">
        <v>33</v>
      </c>
      <c r="L14" s="151">
        <v>46179</v>
      </c>
      <c r="M14" s="5"/>
      <c r="N14" s="19">
        <f>$N$2+TIME(0,90,0)</f>
        <v>0.47916666666666669</v>
      </c>
      <c r="O14" s="45" t="str">
        <f t="shared" si="3"/>
        <v>2018-sarja</v>
      </c>
      <c r="P14" s="6" t="s">
        <v>20</v>
      </c>
      <c r="Q14" s="7" t="str">
        <f t="shared" si="1"/>
        <v>Uittamo 2018 Sininen</v>
      </c>
      <c r="R14" s="7" t="str">
        <f t="shared" si="1"/>
        <v>Runosmäen Minipantterit Valkoinen</v>
      </c>
      <c r="S14" s="6"/>
      <c r="T14" s="153" t="str">
        <f t="shared" si="4"/>
        <v>Uittamo 2018 SininenRunosmäen Minipantterit Valkoinen</v>
      </c>
    </row>
    <row r="15" spans="1:37" x14ac:dyDescent="0.25">
      <c r="B15" s="41"/>
      <c r="E15" s="98"/>
      <c r="F15" s="98"/>
      <c r="J15" s="163"/>
      <c r="K15" s="163"/>
      <c r="L15" s="23">
        <v>46179</v>
      </c>
      <c r="M15" s="18"/>
      <c r="N15" s="19">
        <f>$N$2+TIME(0,90,0)</f>
        <v>0.47916666666666669</v>
      </c>
      <c r="O15" s="43" t="e">
        <f t="shared" si="3"/>
        <v>#N/A</v>
      </c>
      <c r="P15" s="17" t="s">
        <v>21</v>
      </c>
      <c r="Q15" s="20" t="e">
        <f t="shared" si="1"/>
        <v>#N/A</v>
      </c>
      <c r="R15" s="20" t="e">
        <f t="shared" si="1"/>
        <v>#N/A</v>
      </c>
      <c r="S15" s="17"/>
      <c r="T15" s="24" t="e">
        <f t="shared" si="4"/>
        <v>#N/A</v>
      </c>
    </row>
    <row r="16" spans="1:37" x14ac:dyDescent="0.25">
      <c r="A16" t="s">
        <v>54</v>
      </c>
      <c r="B16" s="41" t="s">
        <v>98</v>
      </c>
      <c r="C16" t="s">
        <v>87</v>
      </c>
      <c r="E16" s="98"/>
      <c r="F16" s="98"/>
      <c r="G16">
        <f t="shared" ref="G16:G26" si="8">COUNTIF(J:J,$A16)</f>
        <v>2</v>
      </c>
      <c r="H16">
        <f t="shared" ref="H16:H26" si="9">COUNTIF(K:K,$A16)</f>
        <v>2</v>
      </c>
      <c r="J16" s="98" t="s">
        <v>30</v>
      </c>
      <c r="K16" s="98" t="s">
        <v>28</v>
      </c>
      <c r="L16" s="23">
        <v>46179</v>
      </c>
      <c r="M16" s="18"/>
      <c r="N16" s="19">
        <f>$N$2+TIME(0,90,0)</f>
        <v>0.47916666666666669</v>
      </c>
      <c r="O16" s="43" t="str">
        <f t="shared" si="3"/>
        <v>2017-sarja</v>
      </c>
      <c r="P16" s="17" t="s">
        <v>22</v>
      </c>
      <c r="Q16" s="20" t="str">
        <f t="shared" si="1"/>
        <v>Peltola 17-18</v>
      </c>
      <c r="R16" s="20" t="str">
        <f t="shared" si="1"/>
        <v>Hannunniittu 2017 Sininen</v>
      </c>
      <c r="S16" s="17"/>
      <c r="T16" s="24" t="str">
        <f t="shared" si="4"/>
        <v>Peltola 17-18Hannunniittu 2017 Sininen</v>
      </c>
    </row>
    <row r="17" spans="1:26" x14ac:dyDescent="0.25">
      <c r="A17" t="s">
        <v>55</v>
      </c>
      <c r="B17" s="41" t="s">
        <v>98</v>
      </c>
      <c r="C17" t="s">
        <v>88</v>
      </c>
      <c r="E17" s="98"/>
      <c r="F17" s="98"/>
      <c r="G17">
        <f t="shared" si="8"/>
        <v>2</v>
      </c>
      <c r="H17">
        <f t="shared" si="9"/>
        <v>1</v>
      </c>
      <c r="J17" s="97" t="s">
        <v>29</v>
      </c>
      <c r="K17" s="97" t="s">
        <v>32</v>
      </c>
      <c r="L17" s="25">
        <v>46179</v>
      </c>
      <c r="M17" s="9"/>
      <c r="N17" s="10">
        <f>$N$2+TIME(0,90,0)</f>
        <v>0.47916666666666669</v>
      </c>
      <c r="O17" s="44" t="str">
        <f t="shared" si="3"/>
        <v>2017-sarja</v>
      </c>
      <c r="P17" s="11" t="s">
        <v>23</v>
      </c>
      <c r="Q17" s="12" t="str">
        <f t="shared" si="1"/>
        <v>Hannunniittu 2017 Punainen</v>
      </c>
      <c r="R17" s="12" t="str">
        <f t="shared" si="1"/>
        <v>Hirvensalo 2017</v>
      </c>
      <c r="S17" s="11"/>
      <c r="T17" s="152" t="str">
        <f t="shared" si="4"/>
        <v>Hannunniittu 2017 PunainenHirvensalo 2017</v>
      </c>
    </row>
    <row r="18" spans="1:26" x14ac:dyDescent="0.25">
      <c r="A18" t="s">
        <v>56</v>
      </c>
      <c r="B18" s="41" t="s">
        <v>98</v>
      </c>
      <c r="C18" t="s">
        <v>89</v>
      </c>
      <c r="E18" s="163"/>
      <c r="F18" s="163"/>
      <c r="G18">
        <f t="shared" si="8"/>
        <v>2</v>
      </c>
      <c r="H18">
        <f t="shared" si="9"/>
        <v>1</v>
      </c>
      <c r="J18" s="163" t="s">
        <v>84</v>
      </c>
      <c r="K18" s="163" t="s">
        <v>35</v>
      </c>
      <c r="L18" s="151">
        <v>46179</v>
      </c>
      <c r="M18" s="5"/>
      <c r="N18" s="19">
        <f>$N$2+TIME(0,120,0)</f>
        <v>0.5</v>
      </c>
      <c r="O18" s="45" t="str">
        <f t="shared" si="3"/>
        <v>2018-sarja</v>
      </c>
      <c r="P18" s="6" t="s">
        <v>20</v>
      </c>
      <c r="Q18" s="7" t="str">
        <f t="shared" ref="Q18:R21" si="10">VLOOKUP(J18,$A:$C,3,0)</f>
        <v>Uittamo 2018 Valkoinen</v>
      </c>
      <c r="R18" s="7" t="str">
        <f t="shared" si="10"/>
        <v>Hirvensalo 18</v>
      </c>
      <c r="S18" s="6"/>
      <c r="T18" s="153" t="str">
        <f t="shared" si="4"/>
        <v>Uittamo 2018 ValkoinenHirvensalo 18</v>
      </c>
    </row>
    <row r="19" spans="1:26" x14ac:dyDescent="0.25">
      <c r="A19" t="s">
        <v>58</v>
      </c>
      <c r="B19" s="41" t="s">
        <v>98</v>
      </c>
      <c r="C19" t="s">
        <v>90</v>
      </c>
      <c r="E19" s="98"/>
      <c r="F19" s="98"/>
      <c r="G19">
        <f t="shared" si="8"/>
        <v>2</v>
      </c>
      <c r="H19">
        <f t="shared" si="9"/>
        <v>1</v>
      </c>
      <c r="J19" s="163" t="s">
        <v>85</v>
      </c>
      <c r="K19" s="163" t="s">
        <v>34</v>
      </c>
      <c r="L19" s="23">
        <v>46179</v>
      </c>
      <c r="M19" s="18"/>
      <c r="N19" s="19">
        <f>$N$2+TIME(0,120,0)</f>
        <v>0.5</v>
      </c>
      <c r="O19" s="43" t="str">
        <f t="shared" si="3"/>
        <v>2018-sarja</v>
      </c>
      <c r="P19" s="17" t="s">
        <v>21</v>
      </c>
      <c r="Q19" s="20" t="str">
        <f t="shared" si="10"/>
        <v>Pohjola Sudet</v>
      </c>
      <c r="R19" s="20" t="str">
        <f t="shared" si="10"/>
        <v>Runosmäen Minipantterit Vihreä</v>
      </c>
      <c r="S19" s="17"/>
      <c r="T19" s="24" t="str">
        <f t="shared" si="4"/>
        <v>Pohjola SudetRunosmäen Minipantterit Vihreä</v>
      </c>
    </row>
    <row r="20" spans="1:26" x14ac:dyDescent="0.25">
      <c r="A20" t="s">
        <v>59</v>
      </c>
      <c r="B20" s="41" t="s">
        <v>98</v>
      </c>
      <c r="C20" t="s">
        <v>91</v>
      </c>
      <c r="E20" s="98"/>
      <c r="F20" s="98"/>
      <c r="G20">
        <f t="shared" si="8"/>
        <v>2</v>
      </c>
      <c r="H20">
        <f t="shared" si="9"/>
        <v>1</v>
      </c>
      <c r="J20" s="98" t="s">
        <v>32</v>
      </c>
      <c r="K20" s="98" t="s">
        <v>30</v>
      </c>
      <c r="L20" s="23">
        <v>46179</v>
      </c>
      <c r="M20" s="18"/>
      <c r="N20" s="19">
        <f>$N$2+TIME(0,120,0)</f>
        <v>0.5</v>
      </c>
      <c r="O20" s="43" t="str">
        <f t="shared" si="3"/>
        <v>2017-sarja</v>
      </c>
      <c r="P20" s="17" t="s">
        <v>22</v>
      </c>
      <c r="Q20" s="20" t="str">
        <f t="shared" si="10"/>
        <v>Hirvensalo 2017</v>
      </c>
      <c r="R20" s="20" t="str">
        <f t="shared" si="10"/>
        <v>Peltola 17-18</v>
      </c>
      <c r="S20" s="17"/>
      <c r="T20" s="24" t="str">
        <f t="shared" si="4"/>
        <v>Hirvensalo 2017Peltola 17-18</v>
      </c>
    </row>
    <row r="21" spans="1:26" x14ac:dyDescent="0.25">
      <c r="A21" t="s">
        <v>57</v>
      </c>
      <c r="B21" s="41" t="s">
        <v>98</v>
      </c>
      <c r="C21" t="s">
        <v>92</v>
      </c>
      <c r="E21" s="98"/>
      <c r="F21" s="98"/>
      <c r="G21">
        <f t="shared" si="8"/>
        <v>2</v>
      </c>
      <c r="H21">
        <f t="shared" si="9"/>
        <v>1</v>
      </c>
      <c r="J21" s="98" t="s">
        <v>28</v>
      </c>
      <c r="K21" s="98" t="s">
        <v>29</v>
      </c>
      <c r="L21" s="23">
        <v>46179</v>
      </c>
      <c r="M21" s="18"/>
      <c r="N21" s="10">
        <f>$N$2+TIME(0,120,0)</f>
        <v>0.5</v>
      </c>
      <c r="O21" s="43" t="str">
        <f t="shared" si="3"/>
        <v>2017-sarja</v>
      </c>
      <c r="P21" s="17" t="s">
        <v>23</v>
      </c>
      <c r="Q21" s="20" t="str">
        <f t="shared" si="10"/>
        <v>Hannunniittu 2017 Sininen</v>
      </c>
      <c r="R21" s="20" t="str">
        <f t="shared" si="10"/>
        <v>Hannunniittu 2017 Punainen</v>
      </c>
      <c r="S21" s="17"/>
      <c r="T21" s="24" t="str">
        <f t="shared" si="4"/>
        <v>Hannunniittu 2017 SininenHannunniittu 2017 Punainen</v>
      </c>
    </row>
    <row r="22" spans="1:26" x14ac:dyDescent="0.25">
      <c r="A22" t="s">
        <v>44</v>
      </c>
      <c r="B22" s="40" t="s">
        <v>98</v>
      </c>
      <c r="C22" t="s">
        <v>93</v>
      </c>
      <c r="E22" s="98"/>
      <c r="F22" s="98"/>
      <c r="G22">
        <f t="shared" si="8"/>
        <v>1</v>
      </c>
      <c r="H22">
        <f t="shared" si="9"/>
        <v>2</v>
      </c>
      <c r="J22" s="163" t="s">
        <v>33</v>
      </c>
      <c r="K22" s="163" t="s">
        <v>35</v>
      </c>
      <c r="L22" s="151">
        <v>46179</v>
      </c>
      <c r="M22" s="5"/>
      <c r="N22" s="19">
        <v>0.52083333333333337</v>
      </c>
      <c r="O22" s="45" t="str">
        <f t="shared" ref="O22:O29" si="11">VLOOKUP(J22,$A:$B,2,0)</f>
        <v>2018-sarja</v>
      </c>
      <c r="P22" s="6" t="s">
        <v>20</v>
      </c>
      <c r="Q22" s="7" t="str">
        <f t="shared" ref="Q22:Q29" si="12">VLOOKUP(J22,$A:$C,3,0)</f>
        <v>Runosmäen Minipantterit Valkoinen</v>
      </c>
      <c r="R22" s="7" t="str">
        <f t="shared" ref="R22:R29" si="13">VLOOKUP(K22,$A:$C,3,0)</f>
        <v>Hirvensalo 18</v>
      </c>
      <c r="S22" s="6"/>
      <c r="T22" s="153" t="str">
        <f t="shared" ref="T22:T29" si="14">Q22&amp;R22</f>
        <v>Runosmäen Minipantterit ValkoinenHirvensalo 18</v>
      </c>
      <c r="V22">
        <v>1</v>
      </c>
      <c r="W22">
        <v>4</v>
      </c>
      <c r="Y22">
        <v>1</v>
      </c>
      <c r="Z22">
        <v>8</v>
      </c>
    </row>
    <row r="23" spans="1:26" x14ac:dyDescent="0.25">
      <c r="A23" t="s">
        <v>43</v>
      </c>
      <c r="B23" s="41" t="s">
        <v>98</v>
      </c>
      <c r="C23" t="s">
        <v>94</v>
      </c>
      <c r="E23" s="97"/>
      <c r="F23" s="97"/>
      <c r="G23">
        <f t="shared" si="8"/>
        <v>1</v>
      </c>
      <c r="H23">
        <f t="shared" si="9"/>
        <v>2</v>
      </c>
      <c r="J23" s="163" t="s">
        <v>86</v>
      </c>
      <c r="K23" s="163" t="s">
        <v>36</v>
      </c>
      <c r="L23" s="23">
        <v>46179</v>
      </c>
      <c r="M23" s="18"/>
      <c r="N23" s="19">
        <v>0.52083333333333337</v>
      </c>
      <c r="O23" s="43" t="str">
        <f t="shared" si="11"/>
        <v>2018-sarja</v>
      </c>
      <c r="P23" s="17" t="s">
        <v>21</v>
      </c>
      <c r="Q23" s="20" t="str">
        <f t="shared" si="12"/>
        <v>Uittamo 2018 Sininen</v>
      </c>
      <c r="R23" s="20" t="str">
        <f t="shared" si="13"/>
        <v>Pohjola Karhut</v>
      </c>
      <c r="S23" s="17"/>
      <c r="T23" s="24" t="str">
        <f t="shared" si="14"/>
        <v>Uittamo 2018 SininenPohjola Karhut</v>
      </c>
      <c r="V23">
        <v>2</v>
      </c>
      <c r="W23">
        <v>3</v>
      </c>
      <c r="Y23">
        <v>2</v>
      </c>
      <c r="Z23">
        <v>7</v>
      </c>
    </row>
    <row r="24" spans="1:26" x14ac:dyDescent="0.25">
      <c r="A24" t="s">
        <v>60</v>
      </c>
      <c r="B24" s="41" t="s">
        <v>98</v>
      </c>
      <c r="C24" t="s">
        <v>95</v>
      </c>
      <c r="E24" s="98"/>
      <c r="F24" s="98"/>
      <c r="G24">
        <f t="shared" si="8"/>
        <v>1</v>
      </c>
      <c r="H24">
        <f t="shared" si="9"/>
        <v>2</v>
      </c>
      <c r="J24" s="163"/>
      <c r="K24" s="163"/>
      <c r="L24" s="23">
        <v>46179</v>
      </c>
      <c r="M24" s="18"/>
      <c r="N24" s="19">
        <v>0.52083333333333337</v>
      </c>
      <c r="O24" s="43" t="e">
        <f t="shared" si="11"/>
        <v>#N/A</v>
      </c>
      <c r="P24" s="17" t="s">
        <v>22</v>
      </c>
      <c r="Q24" s="20" t="e">
        <f t="shared" si="12"/>
        <v>#N/A</v>
      </c>
      <c r="R24" s="20" t="e">
        <f t="shared" si="13"/>
        <v>#N/A</v>
      </c>
      <c r="S24" s="17"/>
      <c r="T24" s="24" t="e">
        <f t="shared" si="14"/>
        <v>#N/A</v>
      </c>
      <c r="Y24">
        <v>3</v>
      </c>
      <c r="Z24">
        <v>6</v>
      </c>
    </row>
    <row r="25" spans="1:26" x14ac:dyDescent="0.25">
      <c r="A25" t="s">
        <v>99</v>
      </c>
      <c r="B25" s="41" t="s">
        <v>98</v>
      </c>
      <c r="C25" t="s">
        <v>96</v>
      </c>
      <c r="E25" s="163"/>
      <c r="F25" s="163"/>
      <c r="G25">
        <f t="shared" si="8"/>
        <v>1</v>
      </c>
      <c r="H25">
        <f t="shared" si="9"/>
        <v>2</v>
      </c>
      <c r="J25" s="98" t="s">
        <v>30</v>
      </c>
      <c r="K25" s="98" t="s">
        <v>31</v>
      </c>
      <c r="L25" s="25">
        <v>46179</v>
      </c>
      <c r="M25" s="9"/>
      <c r="N25" s="19">
        <v>0.52083333333333337</v>
      </c>
      <c r="O25" s="43" t="str">
        <f t="shared" si="11"/>
        <v>2017-sarja</v>
      </c>
      <c r="P25" s="17" t="s">
        <v>23</v>
      </c>
      <c r="Q25" s="20" t="str">
        <f t="shared" si="12"/>
        <v>Peltola 17-18</v>
      </c>
      <c r="R25" s="20" t="str">
        <f t="shared" si="13"/>
        <v>MaPa 2017</v>
      </c>
      <c r="S25" s="17"/>
      <c r="T25" s="24" t="str">
        <f t="shared" si="14"/>
        <v>Peltola 17-18MaPa 2017</v>
      </c>
      <c r="V25">
        <v>3</v>
      </c>
      <c r="W25">
        <v>1</v>
      </c>
      <c r="Y25">
        <v>4</v>
      </c>
      <c r="Z25">
        <v>5</v>
      </c>
    </row>
    <row r="26" spans="1:26" x14ac:dyDescent="0.25">
      <c r="A26" t="s">
        <v>100</v>
      </c>
      <c r="B26" s="41" t="s">
        <v>98</v>
      </c>
      <c r="C26" t="s">
        <v>97</v>
      </c>
      <c r="E26" s="163"/>
      <c r="F26" s="163"/>
      <c r="G26">
        <f t="shared" si="8"/>
        <v>1</v>
      </c>
      <c r="H26">
        <f t="shared" si="9"/>
        <v>2</v>
      </c>
      <c r="J26" s="163"/>
      <c r="K26" s="163"/>
      <c r="L26" s="151">
        <v>46179</v>
      </c>
      <c r="M26" s="5"/>
      <c r="N26" s="19">
        <f>$N$22+TIME(0,30,0)</f>
        <v>0.54166666666666674</v>
      </c>
      <c r="O26" s="45" t="e">
        <f t="shared" si="11"/>
        <v>#N/A</v>
      </c>
      <c r="P26" s="6" t="s">
        <v>20</v>
      </c>
      <c r="Q26" s="7" t="e">
        <f t="shared" si="12"/>
        <v>#N/A</v>
      </c>
      <c r="R26" s="7" t="e">
        <f t="shared" si="13"/>
        <v>#N/A</v>
      </c>
      <c r="S26" s="6"/>
      <c r="T26" s="153" t="e">
        <f t="shared" si="14"/>
        <v>#N/A</v>
      </c>
      <c r="V26">
        <v>4</v>
      </c>
      <c r="W26">
        <v>5</v>
      </c>
    </row>
    <row r="27" spans="1:26" x14ac:dyDescent="0.25">
      <c r="E27" s="163"/>
      <c r="F27" s="163"/>
      <c r="J27" s="163"/>
      <c r="K27" s="163"/>
      <c r="L27" s="23">
        <v>46179</v>
      </c>
      <c r="M27" s="18"/>
      <c r="N27" s="19">
        <f>$N$22+TIME(0,30,0)</f>
        <v>0.54166666666666674</v>
      </c>
      <c r="O27" s="43" t="e">
        <f t="shared" si="11"/>
        <v>#N/A</v>
      </c>
      <c r="P27" s="17" t="s">
        <v>21</v>
      </c>
      <c r="Q27" s="20" t="e">
        <f t="shared" si="12"/>
        <v>#N/A</v>
      </c>
      <c r="R27" s="20" t="e">
        <f t="shared" si="13"/>
        <v>#N/A</v>
      </c>
      <c r="S27" s="17"/>
      <c r="T27" s="24" t="e">
        <f t="shared" si="14"/>
        <v>#N/A</v>
      </c>
      <c r="Y27">
        <v>5</v>
      </c>
      <c r="Z27">
        <v>3</v>
      </c>
    </row>
    <row r="28" spans="1:26" x14ac:dyDescent="0.25">
      <c r="A28" t="s">
        <v>61</v>
      </c>
      <c r="B28" s="40" t="s">
        <v>110</v>
      </c>
      <c r="C28" t="s">
        <v>101</v>
      </c>
      <c r="E28" s="163"/>
      <c r="F28" s="163"/>
      <c r="G28">
        <f t="shared" ref="G28:G36" si="15">COUNTIF(J:J,$A28)</f>
        <v>1</v>
      </c>
      <c r="H28">
        <f t="shared" ref="H28:H36" si="16">COUNTIF(K:K,$A28)</f>
        <v>2</v>
      </c>
      <c r="J28" s="98" t="s">
        <v>31</v>
      </c>
      <c r="K28" s="98" t="s">
        <v>29</v>
      </c>
      <c r="L28" s="23">
        <v>46179</v>
      </c>
      <c r="M28" s="18"/>
      <c r="N28" s="19">
        <f>$N$22+TIME(0,30,0)</f>
        <v>0.54166666666666674</v>
      </c>
      <c r="O28" s="43" t="str">
        <f t="shared" si="11"/>
        <v>2017-sarja</v>
      </c>
      <c r="P28" s="17" t="s">
        <v>22</v>
      </c>
      <c r="Q28" s="20" t="str">
        <f t="shared" si="12"/>
        <v>MaPa 2017</v>
      </c>
      <c r="R28" s="20" t="str">
        <f t="shared" si="13"/>
        <v>Hannunniittu 2017 Punainen</v>
      </c>
      <c r="S28" s="17"/>
      <c r="T28" s="24" t="str">
        <f t="shared" si="14"/>
        <v>MaPa 2017Hannunniittu 2017 Punainen</v>
      </c>
      <c r="V28">
        <v>5</v>
      </c>
      <c r="W28">
        <v>3</v>
      </c>
      <c r="Y28">
        <v>6</v>
      </c>
      <c r="Z28">
        <v>2</v>
      </c>
    </row>
    <row r="29" spans="1:26" ht="15.75" thickBot="1" x14ac:dyDescent="0.3">
      <c r="A29" t="s">
        <v>62</v>
      </c>
      <c r="B29" s="40" t="s">
        <v>110</v>
      </c>
      <c r="C29" t="s">
        <v>102</v>
      </c>
      <c r="E29"/>
      <c r="F29"/>
      <c r="G29">
        <f t="shared" si="15"/>
        <v>2</v>
      </c>
      <c r="H29">
        <f t="shared" si="16"/>
        <v>1</v>
      </c>
      <c r="J29" s="98" t="s">
        <v>32</v>
      </c>
      <c r="K29" s="98" t="s">
        <v>28</v>
      </c>
      <c r="L29" s="26">
        <v>46179</v>
      </c>
      <c r="M29" s="27"/>
      <c r="N29" s="28">
        <f>$N$22+TIME(0,30,0)</f>
        <v>0.54166666666666674</v>
      </c>
      <c r="O29" s="118" t="str">
        <f t="shared" si="11"/>
        <v>2017-sarja</v>
      </c>
      <c r="P29" s="29" t="s">
        <v>23</v>
      </c>
      <c r="Q29" s="30" t="str">
        <f t="shared" si="12"/>
        <v>Hirvensalo 2017</v>
      </c>
      <c r="R29" s="30" t="str">
        <f t="shared" si="13"/>
        <v>Hannunniittu 2017 Sininen</v>
      </c>
      <c r="S29" s="29"/>
      <c r="T29" s="31" t="str">
        <f t="shared" si="14"/>
        <v>Hirvensalo 2017Hannunniittu 2017 Sininen</v>
      </c>
      <c r="V29">
        <v>1</v>
      </c>
      <c r="W29">
        <v>2</v>
      </c>
      <c r="Y29">
        <v>7</v>
      </c>
      <c r="Z29">
        <v>1</v>
      </c>
    </row>
    <row r="30" spans="1:26" x14ac:dyDescent="0.25">
      <c r="A30" t="s">
        <v>63</v>
      </c>
      <c r="B30" s="40" t="s">
        <v>110</v>
      </c>
      <c r="C30" t="s">
        <v>103</v>
      </c>
      <c r="E30"/>
      <c r="F30"/>
      <c r="G30">
        <f t="shared" si="15"/>
        <v>2</v>
      </c>
      <c r="H30">
        <f t="shared" si="16"/>
        <v>2</v>
      </c>
      <c r="J30" s="163" t="s">
        <v>37</v>
      </c>
      <c r="K30" s="163" t="s">
        <v>128</v>
      </c>
      <c r="L30" s="144">
        <v>46180</v>
      </c>
      <c r="M30" s="145"/>
      <c r="N30" s="146">
        <v>0.41666666666666669</v>
      </c>
      <c r="O30" s="147" t="str">
        <f t="shared" ref="O30:O61" si="17">VLOOKUP(J30,$A:$B,2,0)</f>
        <v>2019-sarja</v>
      </c>
      <c r="P30" s="148" t="s">
        <v>20</v>
      </c>
      <c r="Q30" s="149" t="str">
        <f t="shared" ref="Q30:Q57" si="18">VLOOKUP(J30,$A:$C,3,0)</f>
        <v>Linna 2019-2020</v>
      </c>
      <c r="R30" s="149" t="str">
        <f t="shared" ref="R30:R57" si="19">VLOOKUP(K30,$A:$C,3,0)</f>
        <v>Peltola 2019-2020</v>
      </c>
      <c r="S30" s="148"/>
      <c r="T30" s="150" t="str">
        <f t="shared" ref="T30:T57" si="20">Q30&amp;R30</f>
        <v>Linna 2019-2020Peltola 2019-2020</v>
      </c>
      <c r="Y30">
        <v>8</v>
      </c>
      <c r="Z30">
        <v>9</v>
      </c>
    </row>
    <row r="31" spans="1:26" x14ac:dyDescent="0.25">
      <c r="A31" t="s">
        <v>64</v>
      </c>
      <c r="B31" s="40" t="s">
        <v>110</v>
      </c>
      <c r="C31" t="s">
        <v>104</v>
      </c>
      <c r="E31"/>
      <c r="F31"/>
      <c r="G31">
        <f t="shared" si="15"/>
        <v>2</v>
      </c>
      <c r="H31">
        <f t="shared" si="16"/>
        <v>1</v>
      </c>
      <c r="J31" s="163" t="s">
        <v>38</v>
      </c>
      <c r="K31" s="163" t="s">
        <v>45</v>
      </c>
      <c r="L31" s="23">
        <v>46180</v>
      </c>
      <c r="M31" s="18"/>
      <c r="N31" s="19">
        <v>0.41666666666666669</v>
      </c>
      <c r="O31" s="43" t="str">
        <f t="shared" si="17"/>
        <v>2019-sarja</v>
      </c>
      <c r="P31" s="17" t="s">
        <v>21</v>
      </c>
      <c r="Q31" s="20" t="str">
        <f t="shared" si="18"/>
        <v>MaPa 2019 valkoinen</v>
      </c>
      <c r="R31" s="20" t="str">
        <f t="shared" si="19"/>
        <v>Hannunniittu 2019 valkoinen</v>
      </c>
      <c r="S31" s="17"/>
      <c r="T31" s="24" t="str">
        <f t="shared" si="20"/>
        <v>MaPa 2019 valkoinenHannunniittu 2019 valkoinen</v>
      </c>
      <c r="V31">
        <v>2</v>
      </c>
      <c r="W31">
        <v>5</v>
      </c>
    </row>
    <row r="32" spans="1:26" x14ac:dyDescent="0.25">
      <c r="A32" t="s">
        <v>111</v>
      </c>
      <c r="B32" s="40" t="s">
        <v>110</v>
      </c>
      <c r="C32" t="s">
        <v>105</v>
      </c>
      <c r="E32"/>
      <c r="F32"/>
      <c r="G32">
        <f t="shared" si="15"/>
        <v>2</v>
      </c>
      <c r="H32">
        <f t="shared" si="16"/>
        <v>1</v>
      </c>
      <c r="J32" s="163" t="s">
        <v>39</v>
      </c>
      <c r="K32" s="163" t="s">
        <v>44</v>
      </c>
      <c r="L32" s="23">
        <v>46180</v>
      </c>
      <c r="M32" s="18"/>
      <c r="N32" s="19">
        <v>0.41666666666666669</v>
      </c>
      <c r="O32" s="43" t="str">
        <f t="shared" si="17"/>
        <v>2019-sarja</v>
      </c>
      <c r="P32" s="17" t="s">
        <v>22</v>
      </c>
      <c r="Q32" s="20" t="str">
        <f t="shared" si="18"/>
        <v>MaPa 2019 sininen</v>
      </c>
      <c r="R32" s="20" t="str">
        <f t="shared" si="19"/>
        <v>Pohjola jääkarhut valkoinen</v>
      </c>
      <c r="S32" s="17"/>
      <c r="T32" s="24" t="str">
        <f t="shared" si="20"/>
        <v>MaPa 2019 sininenPohjola jääkarhut valkoinen</v>
      </c>
      <c r="V32">
        <v>3</v>
      </c>
      <c r="W32">
        <v>4</v>
      </c>
      <c r="Y32">
        <v>2</v>
      </c>
      <c r="Z32">
        <v>9</v>
      </c>
    </row>
    <row r="33" spans="1:26" x14ac:dyDescent="0.25">
      <c r="A33" t="s">
        <v>115</v>
      </c>
      <c r="B33" s="40" t="s">
        <v>110</v>
      </c>
      <c r="C33" t="s">
        <v>106</v>
      </c>
      <c r="E33"/>
      <c r="F33"/>
      <c r="G33">
        <f t="shared" si="15"/>
        <v>1</v>
      </c>
      <c r="H33">
        <f t="shared" si="16"/>
        <v>2</v>
      </c>
      <c r="J33" s="163" t="s">
        <v>40</v>
      </c>
      <c r="K33" s="163" t="s">
        <v>43</v>
      </c>
      <c r="L33" s="25">
        <v>46180</v>
      </c>
      <c r="M33" s="9"/>
      <c r="N33" s="10">
        <v>0.41666666666666669</v>
      </c>
      <c r="O33" s="44" t="str">
        <f t="shared" si="17"/>
        <v>2019-sarja</v>
      </c>
      <c r="P33" s="11" t="s">
        <v>23</v>
      </c>
      <c r="Q33" s="12" t="str">
        <f t="shared" si="18"/>
        <v>Varissuo 2019</v>
      </c>
      <c r="R33" s="12" t="str">
        <f t="shared" si="19"/>
        <v>Hannunniittu 2019 sininen</v>
      </c>
      <c r="S33" s="11"/>
      <c r="T33" s="152" t="str">
        <f t="shared" si="20"/>
        <v>Varissuo 2019Hannunniittu 2019 sininen</v>
      </c>
      <c r="Y33">
        <v>3</v>
      </c>
      <c r="Z33">
        <v>8</v>
      </c>
    </row>
    <row r="34" spans="1:26" x14ac:dyDescent="0.25">
      <c r="A34" t="s">
        <v>113</v>
      </c>
      <c r="B34" s="40" t="s">
        <v>110</v>
      </c>
      <c r="C34" t="s">
        <v>107</v>
      </c>
      <c r="E34"/>
      <c r="F34"/>
      <c r="G34">
        <f t="shared" si="15"/>
        <v>2</v>
      </c>
      <c r="H34">
        <f t="shared" si="16"/>
        <v>1</v>
      </c>
      <c r="J34" s="163" t="s">
        <v>41</v>
      </c>
      <c r="K34" s="163" t="s">
        <v>42</v>
      </c>
      <c r="L34" s="151">
        <v>46180</v>
      </c>
      <c r="M34" s="5"/>
      <c r="N34" s="19">
        <v>0.4375</v>
      </c>
      <c r="O34" s="45" t="str">
        <f t="shared" si="17"/>
        <v>2019-sarja</v>
      </c>
      <c r="P34" s="6" t="s">
        <v>20</v>
      </c>
      <c r="Q34" s="7" t="str">
        <f t="shared" si="18"/>
        <v>Uittamo 2019</v>
      </c>
      <c r="R34" s="7" t="str">
        <f t="shared" si="19"/>
        <v>Pohjola Jääkarhut</v>
      </c>
      <c r="S34" s="6"/>
      <c r="T34" s="153" t="str">
        <f t="shared" si="20"/>
        <v>Uittamo 2019Pohjola Jääkarhut</v>
      </c>
      <c r="V34">
        <v>4</v>
      </c>
      <c r="W34">
        <v>2</v>
      </c>
      <c r="Y34">
        <v>4</v>
      </c>
      <c r="Z34">
        <v>7</v>
      </c>
    </row>
    <row r="35" spans="1:26" x14ac:dyDescent="0.25">
      <c r="A35" t="s">
        <v>114</v>
      </c>
      <c r="B35" s="40" t="s">
        <v>110</v>
      </c>
      <c r="C35" t="s">
        <v>108</v>
      </c>
      <c r="E35"/>
      <c r="F35"/>
      <c r="G35">
        <f t="shared" si="15"/>
        <v>1</v>
      </c>
      <c r="H35">
        <f t="shared" si="16"/>
        <v>2</v>
      </c>
      <c r="J35" s="163" t="s">
        <v>128</v>
      </c>
      <c r="K35" s="163" t="s">
        <v>129</v>
      </c>
      <c r="L35" s="23">
        <v>46180</v>
      </c>
      <c r="M35" s="18"/>
      <c r="N35" s="19">
        <v>0.4375</v>
      </c>
      <c r="O35" s="43" t="str">
        <f t="shared" si="17"/>
        <v>2019-sarja</v>
      </c>
      <c r="P35" s="17" t="s">
        <v>21</v>
      </c>
      <c r="Q35" s="20" t="str">
        <f t="shared" si="18"/>
        <v>Peltola 2019-2020</v>
      </c>
      <c r="R35" s="20" t="str">
        <f t="shared" si="19"/>
        <v>Kärsämäki 2020 Musta</v>
      </c>
      <c r="S35" s="17"/>
      <c r="T35" s="24" t="str">
        <f t="shared" si="20"/>
        <v>Peltola 2019-2020Kärsämäki 2020 Musta</v>
      </c>
      <c r="V35">
        <v>5</v>
      </c>
      <c r="W35">
        <v>1</v>
      </c>
      <c r="Y35">
        <v>5</v>
      </c>
      <c r="Z35">
        <v>6</v>
      </c>
    </row>
    <row r="36" spans="1:26" x14ac:dyDescent="0.25">
      <c r="A36" t="s">
        <v>112</v>
      </c>
      <c r="B36" s="40" t="s">
        <v>110</v>
      </c>
      <c r="C36" s="139" t="s">
        <v>109</v>
      </c>
      <c r="E36"/>
      <c r="F36"/>
      <c r="G36">
        <f t="shared" si="15"/>
        <v>1</v>
      </c>
      <c r="H36">
        <f t="shared" si="16"/>
        <v>2</v>
      </c>
      <c r="J36" s="163" t="s">
        <v>45</v>
      </c>
      <c r="K36" s="163" t="s">
        <v>37</v>
      </c>
      <c r="L36" s="23">
        <v>46180</v>
      </c>
      <c r="M36" s="18"/>
      <c r="N36" s="19">
        <v>0.4375</v>
      </c>
      <c r="O36" s="43" t="str">
        <f t="shared" si="17"/>
        <v>2019-sarja</v>
      </c>
      <c r="P36" s="17" t="s">
        <v>22</v>
      </c>
      <c r="Q36" s="20" t="str">
        <f t="shared" si="18"/>
        <v>Hannunniittu 2019 valkoinen</v>
      </c>
      <c r="R36" s="20" t="str">
        <f t="shared" si="19"/>
        <v>Linna 2019-2020</v>
      </c>
      <c r="S36" s="17"/>
      <c r="T36" s="24" t="str">
        <f t="shared" si="20"/>
        <v>Hannunniittu 2019 valkoinenLinna 2019-2020</v>
      </c>
    </row>
    <row r="37" spans="1:26" x14ac:dyDescent="0.25">
      <c r="B37" s="42"/>
      <c r="C37" s="33"/>
      <c r="E37"/>
      <c r="F37"/>
      <c r="J37" s="163" t="s">
        <v>44</v>
      </c>
      <c r="K37" s="163" t="s">
        <v>38</v>
      </c>
      <c r="L37" s="25">
        <v>46180</v>
      </c>
      <c r="M37" s="9"/>
      <c r="N37" s="10">
        <v>0.4375</v>
      </c>
      <c r="O37" s="44" t="str">
        <f t="shared" si="17"/>
        <v>2019-sarja</v>
      </c>
      <c r="P37" s="11" t="s">
        <v>23</v>
      </c>
      <c r="Q37" s="12" t="str">
        <f t="shared" si="18"/>
        <v>Pohjola jääkarhut valkoinen</v>
      </c>
      <c r="R37" s="12" t="str">
        <f t="shared" si="19"/>
        <v>MaPa 2019 valkoinen</v>
      </c>
      <c r="S37" s="11"/>
      <c r="T37" s="152" t="str">
        <f t="shared" si="20"/>
        <v>Pohjola jääkarhut valkoinenMaPa 2019 valkoinen</v>
      </c>
      <c r="Y37">
        <v>6</v>
      </c>
      <c r="Z37">
        <v>4</v>
      </c>
    </row>
    <row r="38" spans="1:26" x14ac:dyDescent="0.25">
      <c r="A38" t="s">
        <v>65</v>
      </c>
      <c r="B38" s="140" t="s">
        <v>120</v>
      </c>
      <c r="C38" s="139" t="s">
        <v>307</v>
      </c>
      <c r="E38"/>
      <c r="F38"/>
      <c r="G38">
        <f t="shared" ref="G38:H41" si="21">COUNTIF(J:J,$A38)</f>
        <v>2</v>
      </c>
      <c r="H38">
        <f t="shared" si="21"/>
        <v>1</v>
      </c>
      <c r="J38" s="163" t="s">
        <v>43</v>
      </c>
      <c r="K38" s="163" t="s">
        <v>39</v>
      </c>
      <c r="L38" s="151">
        <v>46180</v>
      </c>
      <c r="M38" s="5"/>
      <c r="N38" s="19">
        <v>0.45833333333333331</v>
      </c>
      <c r="O38" s="45" t="str">
        <f t="shared" si="17"/>
        <v>2019-sarja</v>
      </c>
      <c r="P38" s="6" t="s">
        <v>20</v>
      </c>
      <c r="Q38" s="7" t="str">
        <f t="shared" si="18"/>
        <v>Hannunniittu 2019 sininen</v>
      </c>
      <c r="R38" s="7" t="str">
        <f t="shared" si="19"/>
        <v>MaPa 2019 sininen</v>
      </c>
      <c r="S38" s="6"/>
      <c r="T38" s="153" t="str">
        <f t="shared" si="20"/>
        <v>Hannunniittu 2019 sininenMaPa 2019 sininen</v>
      </c>
      <c r="Y38">
        <v>7</v>
      </c>
      <c r="Z38">
        <v>3</v>
      </c>
    </row>
    <row r="39" spans="1:26" x14ac:dyDescent="0.25">
      <c r="A39" t="s">
        <v>66</v>
      </c>
      <c r="B39" s="140" t="s">
        <v>120</v>
      </c>
      <c r="C39" s="139" t="s">
        <v>73</v>
      </c>
      <c r="E39"/>
      <c r="F39"/>
      <c r="G39">
        <f t="shared" si="21"/>
        <v>1</v>
      </c>
      <c r="H39">
        <f t="shared" si="21"/>
        <v>2</v>
      </c>
      <c r="J39" s="163" t="s">
        <v>42</v>
      </c>
      <c r="K39" s="163" t="s">
        <v>40</v>
      </c>
      <c r="L39" s="23">
        <v>46180</v>
      </c>
      <c r="M39" s="18"/>
      <c r="N39" s="19">
        <v>0.45833333333333331</v>
      </c>
      <c r="O39" s="43" t="str">
        <f t="shared" si="17"/>
        <v>2019-sarja</v>
      </c>
      <c r="P39" s="17" t="s">
        <v>21</v>
      </c>
      <c r="Q39" s="20" t="str">
        <f t="shared" si="18"/>
        <v>Pohjola Jääkarhut</v>
      </c>
      <c r="R39" s="20" t="str">
        <f t="shared" si="19"/>
        <v>Varissuo 2019</v>
      </c>
      <c r="S39" s="17"/>
      <c r="T39" s="24" t="str">
        <f t="shared" si="20"/>
        <v>Pohjola JääkarhutVarissuo 2019</v>
      </c>
      <c r="Y39">
        <v>8</v>
      </c>
      <c r="Z39">
        <v>2</v>
      </c>
    </row>
    <row r="40" spans="1:26" x14ac:dyDescent="0.25">
      <c r="A40" t="s">
        <v>67</v>
      </c>
      <c r="B40" s="140" t="s">
        <v>120</v>
      </c>
      <c r="C40" s="139" t="s">
        <v>74</v>
      </c>
      <c r="E40"/>
      <c r="F40"/>
      <c r="G40">
        <f t="shared" si="21"/>
        <v>2</v>
      </c>
      <c r="H40">
        <f t="shared" si="21"/>
        <v>1</v>
      </c>
      <c r="J40" s="163" t="s">
        <v>41</v>
      </c>
      <c r="K40" s="163" t="s">
        <v>44</v>
      </c>
      <c r="L40" s="23">
        <v>46180</v>
      </c>
      <c r="M40" s="18"/>
      <c r="N40" s="19">
        <v>0.45833333333333331</v>
      </c>
      <c r="O40" s="43" t="str">
        <f t="shared" si="17"/>
        <v>2019-sarja</v>
      </c>
      <c r="P40" s="17" t="s">
        <v>22</v>
      </c>
      <c r="Q40" s="20" t="str">
        <f t="shared" si="18"/>
        <v>Uittamo 2019</v>
      </c>
      <c r="R40" s="20" t="str">
        <f t="shared" si="19"/>
        <v>Pohjola jääkarhut valkoinen</v>
      </c>
      <c r="S40" s="17"/>
      <c r="T40" s="24" t="str">
        <f t="shared" si="20"/>
        <v>Uittamo 2019Pohjola jääkarhut valkoinen</v>
      </c>
      <c r="V40">
        <v>11</v>
      </c>
      <c r="W40">
        <v>1</v>
      </c>
      <c r="Y40">
        <v>9</v>
      </c>
      <c r="Z40">
        <v>1</v>
      </c>
    </row>
    <row r="41" spans="1:26" x14ac:dyDescent="0.25">
      <c r="A41" t="s">
        <v>68</v>
      </c>
      <c r="B41" s="140" t="s">
        <v>120</v>
      </c>
      <c r="C41" s="139" t="s">
        <v>75</v>
      </c>
      <c r="E41"/>
      <c r="F41"/>
      <c r="G41">
        <f t="shared" si="21"/>
        <v>1</v>
      </c>
      <c r="H41">
        <f t="shared" si="21"/>
        <v>2</v>
      </c>
      <c r="J41" s="163" t="s">
        <v>38</v>
      </c>
      <c r="K41" s="163" t="s">
        <v>129</v>
      </c>
      <c r="L41" s="25">
        <v>46180</v>
      </c>
      <c r="M41" s="9"/>
      <c r="N41" s="10">
        <v>0.45833333333333331</v>
      </c>
      <c r="O41" s="44" t="str">
        <f t="shared" si="17"/>
        <v>2019-sarja</v>
      </c>
      <c r="P41" s="11" t="s">
        <v>23</v>
      </c>
      <c r="Q41" s="12" t="str">
        <f t="shared" si="18"/>
        <v>MaPa 2019 valkoinen</v>
      </c>
      <c r="R41" s="12" t="str">
        <f t="shared" si="19"/>
        <v>Kärsämäki 2020 Musta</v>
      </c>
      <c r="S41" s="11"/>
      <c r="T41" s="152" t="str">
        <f t="shared" si="20"/>
        <v>MaPa 2019 valkoinenKärsämäki 2020 Musta</v>
      </c>
      <c r="V41">
        <v>7</v>
      </c>
      <c r="W41">
        <v>5</v>
      </c>
    </row>
    <row r="42" spans="1:26" x14ac:dyDescent="0.25">
      <c r="B42" s="42"/>
      <c r="C42" s="33"/>
      <c r="E42"/>
      <c r="F42"/>
      <c r="J42" s="163" t="s">
        <v>39</v>
      </c>
      <c r="K42" s="163" t="s">
        <v>128</v>
      </c>
      <c r="L42" s="151">
        <v>46180</v>
      </c>
      <c r="M42" s="5"/>
      <c r="N42" s="19">
        <v>0.47916666666666669</v>
      </c>
      <c r="O42" s="45" t="str">
        <f t="shared" si="17"/>
        <v>2019-sarja</v>
      </c>
      <c r="P42" s="6" t="s">
        <v>20</v>
      </c>
      <c r="Q42" s="7" t="str">
        <f t="shared" si="18"/>
        <v>MaPa 2019 sininen</v>
      </c>
      <c r="R42" s="7" t="str">
        <f t="shared" si="19"/>
        <v>Peltola 2019-2020</v>
      </c>
      <c r="S42" s="6"/>
      <c r="T42" s="153" t="str">
        <f t="shared" si="20"/>
        <v>MaPa 2019 sininenPeltola 2019-2020</v>
      </c>
      <c r="V42">
        <v>8</v>
      </c>
      <c r="W42">
        <v>4</v>
      </c>
      <c r="Y42">
        <v>3</v>
      </c>
      <c r="Z42">
        <v>1</v>
      </c>
    </row>
    <row r="43" spans="1:26" x14ac:dyDescent="0.25">
      <c r="A43" t="s">
        <v>121</v>
      </c>
      <c r="B43" s="140" t="s">
        <v>125</v>
      </c>
      <c r="C43" s="139" t="s">
        <v>122</v>
      </c>
      <c r="E43"/>
      <c r="F43"/>
      <c r="G43">
        <f t="shared" ref="G43:H46" si="22">COUNTIF(J:J,$A43)</f>
        <v>2</v>
      </c>
      <c r="H43">
        <f t="shared" si="22"/>
        <v>1</v>
      </c>
      <c r="J43" s="163" t="s">
        <v>40</v>
      </c>
      <c r="K43" s="163" t="s">
        <v>45</v>
      </c>
      <c r="L43" s="23">
        <v>46180</v>
      </c>
      <c r="M43" s="17"/>
      <c r="N43" s="19">
        <v>0.47916666666666669</v>
      </c>
      <c r="O43" s="43" t="str">
        <f t="shared" si="17"/>
        <v>2019-sarja</v>
      </c>
      <c r="P43" s="17" t="s">
        <v>21</v>
      </c>
      <c r="Q43" s="32" t="str">
        <f t="shared" si="18"/>
        <v>Varissuo 2019</v>
      </c>
      <c r="R43" s="32" t="str">
        <f t="shared" si="19"/>
        <v>Hannunniittu 2019 valkoinen</v>
      </c>
      <c r="S43" s="17"/>
      <c r="T43" s="154" t="str">
        <f t="shared" si="20"/>
        <v>Varissuo 2019Hannunniittu 2019 valkoinen</v>
      </c>
      <c r="V43">
        <v>9</v>
      </c>
      <c r="W43">
        <v>3</v>
      </c>
      <c r="Y43">
        <v>4</v>
      </c>
      <c r="Z43">
        <v>9</v>
      </c>
    </row>
    <row r="44" spans="1:26" x14ac:dyDescent="0.25">
      <c r="A44" t="s">
        <v>126</v>
      </c>
      <c r="B44" s="140" t="s">
        <v>125</v>
      </c>
      <c r="C44" s="139" t="s">
        <v>305</v>
      </c>
      <c r="E44"/>
      <c r="F44"/>
      <c r="G44">
        <f t="shared" si="22"/>
        <v>1</v>
      </c>
      <c r="H44">
        <f t="shared" si="22"/>
        <v>2</v>
      </c>
      <c r="J44" s="163" t="s">
        <v>42</v>
      </c>
      <c r="K44" s="163" t="s">
        <v>43</v>
      </c>
      <c r="L44" s="23">
        <v>46180</v>
      </c>
      <c r="M44" s="17"/>
      <c r="N44" s="19">
        <v>0.47916666666666669</v>
      </c>
      <c r="O44" s="43" t="str">
        <f t="shared" si="17"/>
        <v>2019-sarja</v>
      </c>
      <c r="P44" s="17" t="s">
        <v>22</v>
      </c>
      <c r="Q44" s="32" t="str">
        <f t="shared" si="18"/>
        <v>Pohjola Jääkarhut</v>
      </c>
      <c r="R44" s="32" t="str">
        <f t="shared" si="19"/>
        <v>Hannunniittu 2019 sininen</v>
      </c>
      <c r="S44" s="17"/>
      <c r="T44" s="154" t="str">
        <f t="shared" si="20"/>
        <v>Pohjola JääkarhutHannunniittu 2019 sininen</v>
      </c>
      <c r="V44">
        <v>10</v>
      </c>
      <c r="W44">
        <v>2</v>
      </c>
      <c r="Y44">
        <v>5</v>
      </c>
      <c r="Z44">
        <v>8</v>
      </c>
    </row>
    <row r="45" spans="1:26" x14ac:dyDescent="0.25">
      <c r="A45" t="s">
        <v>127</v>
      </c>
      <c r="B45" s="140" t="s">
        <v>125</v>
      </c>
      <c r="C45" s="139" t="s">
        <v>124</v>
      </c>
      <c r="E45"/>
      <c r="F45"/>
      <c r="G45">
        <f t="shared" si="22"/>
        <v>2</v>
      </c>
      <c r="H45">
        <f t="shared" si="22"/>
        <v>1</v>
      </c>
      <c r="J45" s="163" t="s">
        <v>129</v>
      </c>
      <c r="K45" s="163" t="s">
        <v>37</v>
      </c>
      <c r="L45" s="25">
        <v>46180</v>
      </c>
      <c r="M45" s="9"/>
      <c r="N45" s="10">
        <v>0.47916666666666669</v>
      </c>
      <c r="O45" s="44" t="str">
        <f t="shared" si="17"/>
        <v>2019-sarja</v>
      </c>
      <c r="P45" s="11" t="s">
        <v>23</v>
      </c>
      <c r="Q45" s="34" t="str">
        <f t="shared" si="18"/>
        <v>Kärsämäki 2020 Musta</v>
      </c>
      <c r="R45" s="34" t="str">
        <f t="shared" si="19"/>
        <v>Linna 2019-2020</v>
      </c>
      <c r="S45" s="11"/>
      <c r="T45" s="155" t="str">
        <f t="shared" si="20"/>
        <v>Kärsämäki 2020 MustaLinna 2019-2020</v>
      </c>
      <c r="Y45">
        <v>6</v>
      </c>
      <c r="Z45">
        <v>7</v>
      </c>
    </row>
    <row r="46" spans="1:26" x14ac:dyDescent="0.25">
      <c r="A46" t="s">
        <v>303</v>
      </c>
      <c r="B46" s="140" t="s">
        <v>125</v>
      </c>
      <c r="C46" s="33" t="s">
        <v>306</v>
      </c>
      <c r="E46"/>
      <c r="F46"/>
      <c r="G46">
        <f t="shared" si="22"/>
        <v>1</v>
      </c>
      <c r="H46">
        <f t="shared" si="22"/>
        <v>2</v>
      </c>
      <c r="J46" s="163" t="s">
        <v>134</v>
      </c>
      <c r="K46" s="163" t="s">
        <v>46</v>
      </c>
      <c r="L46" s="151">
        <v>46180</v>
      </c>
      <c r="M46" s="6"/>
      <c r="N46" s="19">
        <v>0.5</v>
      </c>
      <c r="O46" s="45" t="str">
        <f t="shared" si="17"/>
        <v>2020-sarja</v>
      </c>
      <c r="P46" s="6" t="s">
        <v>20</v>
      </c>
      <c r="Q46" s="35" t="str">
        <f t="shared" si="18"/>
        <v>MaPa2020</v>
      </c>
      <c r="R46" s="35" t="str">
        <f t="shared" si="19"/>
        <v>Uittamo / Sininen</v>
      </c>
      <c r="S46" s="6"/>
      <c r="T46" s="156" t="str">
        <f t="shared" si="20"/>
        <v>MaPa2020Uittamo / Sininen</v>
      </c>
      <c r="V46">
        <v>6</v>
      </c>
      <c r="W46">
        <v>9</v>
      </c>
    </row>
    <row r="47" spans="1:26" x14ac:dyDescent="0.25">
      <c r="B47" s="42"/>
      <c r="C47" s="33"/>
      <c r="E47"/>
      <c r="F47"/>
      <c r="J47" s="98" t="s">
        <v>64</v>
      </c>
      <c r="K47" s="163" t="s">
        <v>63</v>
      </c>
      <c r="L47" s="23">
        <v>46180</v>
      </c>
      <c r="M47" s="17"/>
      <c r="N47" s="19">
        <v>0.5</v>
      </c>
      <c r="O47" s="43" t="str">
        <f t="shared" si="17"/>
        <v>2020-sarja</v>
      </c>
      <c r="P47" s="17" t="s">
        <v>21</v>
      </c>
      <c r="Q47" s="32" t="str">
        <f t="shared" si="18"/>
        <v>Hannunniittu 2020</v>
      </c>
      <c r="R47" s="32" t="str">
        <f t="shared" si="19"/>
        <v>Kupittaa 2019-2020</v>
      </c>
      <c r="S47" s="17"/>
      <c r="T47" s="154" t="str">
        <f t="shared" si="20"/>
        <v>Hannunniittu 2020Kupittaa 2019-2020</v>
      </c>
      <c r="V47">
        <v>3</v>
      </c>
      <c r="W47">
        <v>1</v>
      </c>
      <c r="Y47">
        <v>7</v>
      </c>
      <c r="Z47">
        <v>5</v>
      </c>
    </row>
    <row r="48" spans="1:26" x14ac:dyDescent="0.25">
      <c r="B48" s="42"/>
      <c r="C48" s="33"/>
      <c r="E48"/>
      <c r="F48"/>
      <c r="J48" s="163" t="s">
        <v>37</v>
      </c>
      <c r="K48" s="163" t="s">
        <v>41</v>
      </c>
      <c r="L48" s="23">
        <v>46180</v>
      </c>
      <c r="M48" s="17"/>
      <c r="N48" s="19">
        <v>0.5</v>
      </c>
      <c r="O48" s="43" t="str">
        <f t="shared" si="17"/>
        <v>2019-sarja</v>
      </c>
      <c r="P48" s="17" t="s">
        <v>22</v>
      </c>
      <c r="Q48" s="32" t="str">
        <f t="shared" si="18"/>
        <v>Linna 2019-2020</v>
      </c>
      <c r="R48" s="32" t="str">
        <f t="shared" si="19"/>
        <v>Uittamo 2019</v>
      </c>
      <c r="S48" s="17"/>
      <c r="T48" s="24" t="str">
        <f t="shared" si="20"/>
        <v>Linna 2019-2020Uittamo 2019</v>
      </c>
      <c r="V48">
        <v>4</v>
      </c>
      <c r="W48">
        <v>11</v>
      </c>
      <c r="Y48">
        <v>8</v>
      </c>
      <c r="Z48">
        <v>4</v>
      </c>
    </row>
    <row r="49" spans="2:26" x14ac:dyDescent="0.25">
      <c r="B49" s="42"/>
      <c r="C49" s="33"/>
      <c r="E49"/>
      <c r="F49"/>
      <c r="J49" s="163"/>
      <c r="K49" s="163"/>
      <c r="L49" s="25">
        <v>46180</v>
      </c>
      <c r="M49" s="9"/>
      <c r="N49" s="10">
        <v>0.5</v>
      </c>
      <c r="O49" s="44" t="e">
        <f t="shared" si="17"/>
        <v>#N/A</v>
      </c>
      <c r="P49" s="11" t="s">
        <v>23</v>
      </c>
      <c r="Q49" s="11" t="e">
        <f t="shared" si="18"/>
        <v>#N/A</v>
      </c>
      <c r="R49" s="11" t="e">
        <f t="shared" si="19"/>
        <v>#N/A</v>
      </c>
      <c r="S49" s="11"/>
      <c r="T49" s="152" t="e">
        <f t="shared" si="20"/>
        <v>#N/A</v>
      </c>
      <c r="V49">
        <v>5</v>
      </c>
      <c r="W49">
        <v>10</v>
      </c>
      <c r="Y49">
        <v>9</v>
      </c>
      <c r="Z49">
        <v>3</v>
      </c>
    </row>
    <row r="50" spans="2:26" x14ac:dyDescent="0.25">
      <c r="B50" s="42"/>
      <c r="C50" s="33"/>
      <c r="E50"/>
      <c r="F50"/>
      <c r="J50" s="163" t="s">
        <v>46</v>
      </c>
      <c r="K50" s="163" t="s">
        <v>130</v>
      </c>
      <c r="L50" s="151">
        <v>46180</v>
      </c>
      <c r="M50" s="5"/>
      <c r="N50" s="19">
        <v>0.52083333333333337</v>
      </c>
      <c r="O50" s="45" t="str">
        <f t="shared" si="17"/>
        <v>2020-sarja</v>
      </c>
      <c r="P50" s="6" t="s">
        <v>20</v>
      </c>
      <c r="Q50" s="6" t="str">
        <f t="shared" si="18"/>
        <v>Uittamo / Sininen</v>
      </c>
      <c r="R50" s="6" t="str">
        <f t="shared" si="19"/>
        <v>Hirvensalo Hurrikaanit</v>
      </c>
      <c r="S50" s="6"/>
      <c r="T50" s="153" t="str">
        <f t="shared" si="20"/>
        <v>Uittamo / SininenHirvensalo Hurrikaanit</v>
      </c>
      <c r="V50">
        <v>7</v>
      </c>
      <c r="W50">
        <v>8</v>
      </c>
      <c r="Y50">
        <v>1</v>
      </c>
      <c r="Z50">
        <v>2</v>
      </c>
    </row>
    <row r="51" spans="2:26" x14ac:dyDescent="0.25">
      <c r="B51" s="42"/>
      <c r="C51" s="33"/>
      <c r="E51" s="98" t="s">
        <v>37</v>
      </c>
      <c r="F51" s="22" t="s">
        <v>128</v>
      </c>
      <c r="J51" s="163" t="s">
        <v>47</v>
      </c>
      <c r="K51" s="163" t="s">
        <v>131</v>
      </c>
      <c r="L51" s="23">
        <v>46180</v>
      </c>
      <c r="M51" s="18"/>
      <c r="N51" s="19">
        <v>0.52083333333333337</v>
      </c>
      <c r="O51" s="43" t="str">
        <f t="shared" si="17"/>
        <v>2020-sarja</v>
      </c>
      <c r="P51" s="17" t="s">
        <v>21</v>
      </c>
      <c r="Q51" s="32" t="str">
        <f t="shared" si="18"/>
        <v>Uittamo/Valkoinen</v>
      </c>
      <c r="R51" s="32" t="str">
        <f t="shared" si="19"/>
        <v>Hirvensalo Pyörremyrskyt</v>
      </c>
      <c r="S51" s="17"/>
      <c r="T51" s="24" t="str">
        <f t="shared" si="20"/>
        <v>Uittamo/ValkoinenHirvensalo Pyörremyrskyt</v>
      </c>
    </row>
    <row r="52" spans="2:26" x14ac:dyDescent="0.25">
      <c r="B52" s="42"/>
      <c r="C52" s="33"/>
      <c r="E52" s="22" t="s">
        <v>38</v>
      </c>
      <c r="F52" s="22" t="s">
        <v>45</v>
      </c>
      <c r="J52" s="98" t="s">
        <v>48</v>
      </c>
      <c r="K52" s="163" t="s">
        <v>132</v>
      </c>
      <c r="L52" s="23">
        <v>46180</v>
      </c>
      <c r="M52" s="18"/>
      <c r="N52" s="19">
        <v>0.52083333333333337</v>
      </c>
      <c r="O52" s="43" t="str">
        <f t="shared" si="17"/>
        <v>2020-sarja</v>
      </c>
      <c r="P52" s="17" t="s">
        <v>22</v>
      </c>
      <c r="Q52" s="32" t="str">
        <f t="shared" si="18"/>
        <v>Kupittaa 2019-2020</v>
      </c>
      <c r="R52" s="32" t="str">
        <f t="shared" si="19"/>
        <v>Hirvensalo Tornadot</v>
      </c>
      <c r="S52" s="17"/>
      <c r="T52" s="24" t="str">
        <f t="shared" si="20"/>
        <v>Kupittaa 2019-2020Hirvensalo Tornadot</v>
      </c>
      <c r="V52">
        <v>1</v>
      </c>
      <c r="W52">
        <v>2</v>
      </c>
      <c r="Y52">
        <v>4</v>
      </c>
      <c r="Z52">
        <v>2</v>
      </c>
    </row>
    <row r="53" spans="2:26" x14ac:dyDescent="0.25">
      <c r="B53" s="42"/>
      <c r="C53" s="33"/>
      <c r="E53" s="22" t="s">
        <v>39</v>
      </c>
      <c r="F53" s="22" t="s">
        <v>44</v>
      </c>
      <c r="J53" s="163" t="s">
        <v>49</v>
      </c>
      <c r="K53" s="163" t="s">
        <v>133</v>
      </c>
      <c r="L53" s="25">
        <v>46180</v>
      </c>
      <c r="M53" s="9"/>
      <c r="N53" s="10">
        <v>0.52083333333333337</v>
      </c>
      <c r="O53" s="44" t="str">
        <f t="shared" si="17"/>
        <v>2020-sarja</v>
      </c>
      <c r="P53" s="11" t="s">
        <v>23</v>
      </c>
      <c r="Q53" s="11" t="str">
        <f t="shared" si="18"/>
        <v>Hannunniittu 2020</v>
      </c>
      <c r="R53" s="11" t="str">
        <f t="shared" si="19"/>
        <v>Kärsämäki Punainen</v>
      </c>
      <c r="S53" s="11"/>
      <c r="T53" s="152" t="str">
        <f t="shared" si="20"/>
        <v>Hannunniittu 2020Kärsämäki Punainen</v>
      </c>
      <c r="V53">
        <v>8</v>
      </c>
      <c r="W53">
        <v>6</v>
      </c>
      <c r="Y53">
        <v>5</v>
      </c>
      <c r="Z53">
        <v>1</v>
      </c>
    </row>
    <row r="54" spans="2:26" x14ac:dyDescent="0.25">
      <c r="B54" s="42"/>
      <c r="C54" s="33"/>
      <c r="E54" s="22" t="s">
        <v>40</v>
      </c>
      <c r="F54" s="22" t="s">
        <v>43</v>
      </c>
      <c r="J54" s="163" t="s">
        <v>133</v>
      </c>
      <c r="K54" s="98" t="s">
        <v>48</v>
      </c>
      <c r="L54" s="151">
        <v>46180</v>
      </c>
      <c r="M54" s="5"/>
      <c r="N54" s="19">
        <v>0.54166666666666663</v>
      </c>
      <c r="O54" s="45" t="str">
        <f t="shared" si="17"/>
        <v>2020-sarja</v>
      </c>
      <c r="P54" s="6" t="s">
        <v>20</v>
      </c>
      <c r="Q54" s="37" t="str">
        <f t="shared" si="18"/>
        <v>Kärsämäki Punainen</v>
      </c>
      <c r="R54" s="37" t="str">
        <f t="shared" si="19"/>
        <v>Kupittaa 2019-2020</v>
      </c>
      <c r="S54" s="6"/>
      <c r="T54" s="156" t="str">
        <f t="shared" si="20"/>
        <v>Kärsämäki PunainenKupittaa 2019-2020</v>
      </c>
      <c r="V54">
        <v>9</v>
      </c>
      <c r="W54">
        <v>5</v>
      </c>
      <c r="Y54">
        <v>6</v>
      </c>
      <c r="Z54">
        <v>9</v>
      </c>
    </row>
    <row r="55" spans="2:26" x14ac:dyDescent="0.25">
      <c r="C55" s="22" t="s">
        <v>46</v>
      </c>
      <c r="D55" s="22" t="s">
        <v>130</v>
      </c>
      <c r="E55" s="22" t="s">
        <v>41</v>
      </c>
      <c r="F55" s="22" t="s">
        <v>42</v>
      </c>
      <c r="J55" s="163" t="s">
        <v>132</v>
      </c>
      <c r="K55" s="163" t="s">
        <v>47</v>
      </c>
      <c r="L55" s="23">
        <v>46180</v>
      </c>
      <c r="M55" s="18"/>
      <c r="N55" s="19">
        <v>0.54166666666666663</v>
      </c>
      <c r="O55" s="43" t="str">
        <f t="shared" si="17"/>
        <v>2020-sarja</v>
      </c>
      <c r="P55" s="17" t="s">
        <v>21</v>
      </c>
      <c r="Q55" s="22" t="str">
        <f t="shared" si="18"/>
        <v>Hirvensalo Tornadot</v>
      </c>
      <c r="R55" s="22" t="str">
        <f t="shared" si="19"/>
        <v>Uittamo/Valkoinen</v>
      </c>
      <c r="S55" s="17"/>
      <c r="T55" s="154" t="str">
        <f t="shared" si="20"/>
        <v>Hirvensalo TornadotUittamo/Valkoinen</v>
      </c>
      <c r="V55">
        <v>10</v>
      </c>
      <c r="W55">
        <v>4</v>
      </c>
      <c r="Y55">
        <v>7</v>
      </c>
      <c r="Z55">
        <v>8</v>
      </c>
    </row>
    <row r="56" spans="2:26" x14ac:dyDescent="0.25">
      <c r="C56" s="22" t="s">
        <v>47</v>
      </c>
      <c r="D56" s="22" t="s">
        <v>131</v>
      </c>
      <c r="E56" s="22" t="s">
        <v>128</v>
      </c>
      <c r="F56" s="22" t="s">
        <v>129</v>
      </c>
      <c r="J56" s="163" t="s">
        <v>131</v>
      </c>
      <c r="K56" s="163" t="s">
        <v>46</v>
      </c>
      <c r="L56" s="23">
        <v>46180</v>
      </c>
      <c r="M56" s="18"/>
      <c r="N56" s="19">
        <v>0.54166666666666663</v>
      </c>
      <c r="O56" s="43" t="str">
        <f t="shared" si="17"/>
        <v>2020-sarja</v>
      </c>
      <c r="P56" s="17" t="s">
        <v>22</v>
      </c>
      <c r="Q56" s="22" t="str">
        <f t="shared" si="18"/>
        <v>Hirvensalo Pyörremyrskyt</v>
      </c>
      <c r="R56" s="22" t="str">
        <f t="shared" si="19"/>
        <v>Uittamo / Sininen</v>
      </c>
      <c r="S56" s="17"/>
      <c r="T56" s="154" t="str">
        <f t="shared" si="20"/>
        <v>Hirvensalo PyörremyrskytUittamo / Sininen</v>
      </c>
      <c r="V56">
        <v>11</v>
      </c>
      <c r="W56">
        <v>3</v>
      </c>
    </row>
    <row r="57" spans="2:26" x14ac:dyDescent="0.25">
      <c r="C57" s="22" t="s">
        <v>48</v>
      </c>
      <c r="D57" s="22" t="s">
        <v>132</v>
      </c>
      <c r="E57" s="22" t="s">
        <v>45</v>
      </c>
      <c r="F57" s="98" t="s">
        <v>37</v>
      </c>
      <c r="J57" s="170" t="s">
        <v>130</v>
      </c>
      <c r="K57" s="170" t="s">
        <v>134</v>
      </c>
      <c r="L57" s="25">
        <v>46180</v>
      </c>
      <c r="M57" s="9"/>
      <c r="N57" s="10">
        <v>0.54166666666666663</v>
      </c>
      <c r="O57" s="44" t="str">
        <f t="shared" si="17"/>
        <v>2020-sarja</v>
      </c>
      <c r="P57" s="11" t="s">
        <v>23</v>
      </c>
      <c r="Q57" s="38" t="str">
        <f t="shared" si="18"/>
        <v>Hirvensalo Hurrikaanit</v>
      </c>
      <c r="R57" s="38" t="str">
        <f t="shared" si="19"/>
        <v>MaPa2020</v>
      </c>
      <c r="S57" s="11"/>
      <c r="T57" s="155" t="str">
        <f t="shared" si="20"/>
        <v>Hirvensalo HurrikaanitMaPa2020</v>
      </c>
      <c r="Y57">
        <v>8</v>
      </c>
      <c r="Z57">
        <v>6</v>
      </c>
    </row>
    <row r="58" spans="2:26" x14ac:dyDescent="0.25">
      <c r="C58" s="22" t="s">
        <v>49</v>
      </c>
      <c r="D58" s="22" t="s">
        <v>133</v>
      </c>
      <c r="E58" s="22" t="s">
        <v>44</v>
      </c>
      <c r="F58" s="22" t="s">
        <v>38</v>
      </c>
      <c r="J58" s="163" t="s">
        <v>50</v>
      </c>
      <c r="K58" s="163" t="s">
        <v>51</v>
      </c>
      <c r="L58" s="151">
        <v>46180</v>
      </c>
      <c r="M58" s="5"/>
      <c r="N58" s="19">
        <v>0.5625</v>
      </c>
      <c r="O58" s="45" t="str">
        <f t="shared" si="17"/>
        <v>Tytöt 18-19</v>
      </c>
      <c r="P58" s="6" t="s">
        <v>20</v>
      </c>
      <c r="Q58" s="37" t="str">
        <f t="shared" ref="Q58:Q77" si="23">VLOOKUP(J58,$A:$C,3,0)</f>
        <v>Tytöt Länsi 2018-19</v>
      </c>
      <c r="R58" s="37" t="str">
        <f t="shared" ref="R58:R77" si="24">VLOOKUP(K58,$A:$C,3,0)</f>
        <v>Tytöt Pohjoinen 2018-19</v>
      </c>
      <c r="S58" s="6"/>
      <c r="T58" s="156" t="str">
        <f t="shared" ref="T58:T77" si="25">Q58&amp;R58</f>
        <v>Tytöt Länsi 2018-19Tytöt Pohjoinen 2018-19</v>
      </c>
      <c r="V58">
        <v>4</v>
      </c>
      <c r="W58">
        <v>2</v>
      </c>
      <c r="Y58">
        <v>9</v>
      </c>
      <c r="Z58">
        <v>5</v>
      </c>
    </row>
    <row r="59" spans="2:26" x14ac:dyDescent="0.25">
      <c r="E59" s="22" t="s">
        <v>43</v>
      </c>
      <c r="F59" s="22" t="s">
        <v>39</v>
      </c>
      <c r="J59" s="163" t="s">
        <v>52</v>
      </c>
      <c r="K59" s="163" t="s">
        <v>53</v>
      </c>
      <c r="L59" s="23">
        <v>46180</v>
      </c>
      <c r="M59" s="18"/>
      <c r="N59" s="19">
        <v>0.5625</v>
      </c>
      <c r="O59" s="43" t="str">
        <f t="shared" si="17"/>
        <v>Tytöt 18-19</v>
      </c>
      <c r="P59" s="17" t="s">
        <v>21</v>
      </c>
      <c r="Q59" s="22" t="str">
        <f t="shared" si="23"/>
        <v>Tytöt Etelä 2018-19</v>
      </c>
      <c r="R59" s="22" t="str">
        <f t="shared" si="24"/>
        <v>Tytöt Itä 2018-19</v>
      </c>
      <c r="S59" s="17"/>
      <c r="T59" s="154" t="str">
        <f t="shared" si="25"/>
        <v>Tytöt Etelä 2018-19Tytöt Itä 2018-19</v>
      </c>
      <c r="V59">
        <v>5</v>
      </c>
      <c r="W59">
        <v>1</v>
      </c>
      <c r="Y59">
        <v>1</v>
      </c>
      <c r="Z59">
        <v>4</v>
      </c>
    </row>
    <row r="60" spans="2:26" x14ac:dyDescent="0.25">
      <c r="E60" s="22" t="s">
        <v>42</v>
      </c>
      <c r="F60" s="22" t="s">
        <v>40</v>
      </c>
      <c r="J60" s="163" t="s">
        <v>135</v>
      </c>
      <c r="K60" s="163" t="s">
        <v>136</v>
      </c>
      <c r="L60" s="157">
        <v>46180</v>
      </c>
      <c r="M60" s="36"/>
      <c r="N60" s="19">
        <v>0.5625</v>
      </c>
      <c r="O60" s="43" t="str">
        <f t="shared" si="17"/>
        <v>Tytöt 2020</v>
      </c>
      <c r="P60" s="17" t="s">
        <v>22</v>
      </c>
      <c r="Q60" s="22" t="str">
        <f t="shared" si="23"/>
        <v>Tytöt Hirvensalo 2020</v>
      </c>
      <c r="R60" s="22" t="str">
        <f t="shared" si="24"/>
        <v>Tytöt Itä 2020</v>
      </c>
      <c r="S60" s="17"/>
      <c r="T60" s="154" t="str">
        <f t="shared" si="25"/>
        <v>Tytöt Hirvensalo 2020Tytöt Itä 2020</v>
      </c>
      <c r="V60">
        <v>6</v>
      </c>
      <c r="W60">
        <v>11</v>
      </c>
      <c r="Y60">
        <v>2</v>
      </c>
      <c r="Z60">
        <v>3</v>
      </c>
    </row>
    <row r="61" spans="2:26" x14ac:dyDescent="0.25">
      <c r="E61" s="22" t="s">
        <v>41</v>
      </c>
      <c r="F61" s="22" t="s">
        <v>44</v>
      </c>
      <c r="J61" s="163" t="s">
        <v>137</v>
      </c>
      <c r="K61" s="163" t="s">
        <v>304</v>
      </c>
      <c r="L61" s="158">
        <v>46180</v>
      </c>
      <c r="M61" s="39"/>
      <c r="N61" s="10">
        <v>0.5625</v>
      </c>
      <c r="O61" s="44" t="str">
        <f t="shared" si="17"/>
        <v>Tytöt 2020</v>
      </c>
      <c r="P61" s="11" t="s">
        <v>23</v>
      </c>
      <c r="Q61" s="38" t="str">
        <f t="shared" si="23"/>
        <v>Tytöt Länsi 2020</v>
      </c>
      <c r="R61" s="38" t="str">
        <f t="shared" si="24"/>
        <v>Tytöt Pohjoinen 2020</v>
      </c>
      <c r="S61" s="11"/>
      <c r="T61" s="155" t="str">
        <f t="shared" si="25"/>
        <v>Tytöt Länsi 2020Tytöt Pohjoinen 2020</v>
      </c>
      <c r="V61">
        <v>7</v>
      </c>
      <c r="W61">
        <v>10</v>
      </c>
    </row>
    <row r="62" spans="2:26" x14ac:dyDescent="0.25">
      <c r="E62" s="22" t="s">
        <v>38</v>
      </c>
      <c r="F62" s="22" t="s">
        <v>129</v>
      </c>
      <c r="J62" s="163" t="s">
        <v>47</v>
      </c>
      <c r="K62" s="163" t="s">
        <v>134</v>
      </c>
      <c r="L62" s="151">
        <v>46180</v>
      </c>
      <c r="M62" s="5"/>
      <c r="N62" s="19">
        <v>0.58333333333333337</v>
      </c>
      <c r="O62" s="45" t="str">
        <f t="shared" ref="O62:O69" si="26">VLOOKUP(J62,$A:$B,2,0)</f>
        <v>2020-sarja</v>
      </c>
      <c r="P62" s="6" t="s">
        <v>20</v>
      </c>
      <c r="Q62" s="37" t="str">
        <f t="shared" si="23"/>
        <v>Uittamo/Valkoinen</v>
      </c>
      <c r="R62" s="37" t="str">
        <f t="shared" si="24"/>
        <v>MaPa2020</v>
      </c>
      <c r="S62" s="6"/>
      <c r="T62" s="156" t="str">
        <f t="shared" si="25"/>
        <v>Uittamo/ValkoinenMaPa2020</v>
      </c>
      <c r="V62">
        <v>8</v>
      </c>
      <c r="W62">
        <v>9</v>
      </c>
      <c r="Y62">
        <v>9</v>
      </c>
      <c r="Z62">
        <v>7</v>
      </c>
    </row>
    <row r="63" spans="2:26" x14ac:dyDescent="0.25">
      <c r="C63" s="22" t="s">
        <v>133</v>
      </c>
      <c r="D63" s="22" t="s">
        <v>48</v>
      </c>
      <c r="E63" s="22" t="s">
        <v>39</v>
      </c>
      <c r="F63" s="22" t="s">
        <v>128</v>
      </c>
      <c r="J63" s="98" t="s">
        <v>48</v>
      </c>
      <c r="K63" s="163" t="s">
        <v>130</v>
      </c>
      <c r="L63" s="23">
        <v>46180</v>
      </c>
      <c r="M63" s="18"/>
      <c r="N63" s="19">
        <v>0.58333333333333337</v>
      </c>
      <c r="O63" s="43" t="str">
        <f t="shared" si="26"/>
        <v>2020-sarja</v>
      </c>
      <c r="P63" s="17" t="s">
        <v>21</v>
      </c>
      <c r="Q63" s="22" t="str">
        <f t="shared" si="23"/>
        <v>Kupittaa 2019-2020</v>
      </c>
      <c r="R63" s="22" t="str">
        <f t="shared" si="24"/>
        <v>Hirvensalo Hurrikaanit</v>
      </c>
      <c r="S63" s="17"/>
      <c r="T63" s="154" t="str">
        <f t="shared" si="25"/>
        <v>Kupittaa 2019-2020Hirvensalo Hurrikaanit</v>
      </c>
      <c r="Y63">
        <v>1</v>
      </c>
      <c r="Z63">
        <v>6</v>
      </c>
    </row>
    <row r="64" spans="2:26" x14ac:dyDescent="0.25">
      <c r="C64" s="22" t="s">
        <v>132</v>
      </c>
      <c r="D64" s="22" t="s">
        <v>47</v>
      </c>
      <c r="E64" s="22" t="s">
        <v>40</v>
      </c>
      <c r="F64" s="22" t="s">
        <v>45</v>
      </c>
      <c r="J64" s="163" t="s">
        <v>113</v>
      </c>
      <c r="K64" s="163" t="s">
        <v>64</v>
      </c>
      <c r="L64" s="157">
        <v>46180</v>
      </c>
      <c r="M64" s="36"/>
      <c r="N64" s="19">
        <v>0.58333333333333337</v>
      </c>
      <c r="O64" s="43" t="str">
        <f t="shared" si="26"/>
        <v>2020-sarja</v>
      </c>
      <c r="P64" s="17" t="s">
        <v>22</v>
      </c>
      <c r="Q64" s="22" t="str">
        <f t="shared" si="23"/>
        <v>Hirvensalo Pyörremyrskyt</v>
      </c>
      <c r="R64" s="22" t="str">
        <f t="shared" si="24"/>
        <v>Hannunniittu 2020</v>
      </c>
      <c r="S64" s="17"/>
      <c r="T64" s="154" t="str">
        <f t="shared" si="25"/>
        <v>Hirvensalo PyörremyrskytHannunniittu 2020</v>
      </c>
      <c r="V64">
        <v>9</v>
      </c>
      <c r="W64">
        <v>7</v>
      </c>
      <c r="Y64">
        <v>2</v>
      </c>
      <c r="Z64">
        <v>5</v>
      </c>
    </row>
    <row r="65" spans="2:26" x14ac:dyDescent="0.25">
      <c r="C65" s="22" t="s">
        <v>131</v>
      </c>
      <c r="D65" s="22" t="s">
        <v>46</v>
      </c>
      <c r="E65" s="22" t="s">
        <v>42</v>
      </c>
      <c r="F65" s="22" t="s">
        <v>43</v>
      </c>
      <c r="J65" s="163" t="s">
        <v>133</v>
      </c>
      <c r="K65" s="163" t="s">
        <v>132</v>
      </c>
      <c r="L65" s="158">
        <v>46180</v>
      </c>
      <c r="M65" s="39"/>
      <c r="N65" s="10">
        <v>0.58333333333333337</v>
      </c>
      <c r="O65" s="44" t="str">
        <f t="shared" si="26"/>
        <v>2020-sarja</v>
      </c>
      <c r="P65" s="11" t="s">
        <v>23</v>
      </c>
      <c r="Q65" s="38" t="str">
        <f t="shared" si="23"/>
        <v>Kärsämäki Punainen</v>
      </c>
      <c r="R65" s="38" t="str">
        <f t="shared" si="24"/>
        <v>Hirvensalo Tornadot</v>
      </c>
      <c r="S65" s="11"/>
      <c r="T65" s="155" t="str">
        <f t="shared" si="25"/>
        <v>Kärsämäki PunainenHirvensalo Tornadot</v>
      </c>
      <c r="V65">
        <v>10</v>
      </c>
      <c r="W65">
        <v>6</v>
      </c>
      <c r="Y65">
        <v>3</v>
      </c>
      <c r="Z65">
        <v>4</v>
      </c>
    </row>
    <row r="66" spans="2:26" x14ac:dyDescent="0.25">
      <c r="C66" s="22" t="s">
        <v>130</v>
      </c>
      <c r="D66" s="22" t="s">
        <v>134</v>
      </c>
      <c r="E66" s="22" t="s">
        <v>129</v>
      </c>
      <c r="F66" s="22" t="s">
        <v>37</v>
      </c>
      <c r="J66" t="s">
        <v>51</v>
      </c>
      <c r="K66" t="s">
        <v>52</v>
      </c>
      <c r="L66" s="151">
        <v>46180</v>
      </c>
      <c r="M66" s="5"/>
      <c r="N66" s="19">
        <v>0.60416666666666663</v>
      </c>
      <c r="O66" s="45" t="str">
        <f t="shared" si="26"/>
        <v>Tytöt 18-19</v>
      </c>
      <c r="P66" s="6" t="s">
        <v>20</v>
      </c>
      <c r="Q66" s="37" t="str">
        <f t="shared" si="23"/>
        <v>Tytöt Pohjoinen 2018-19</v>
      </c>
      <c r="R66" s="37" t="str">
        <f t="shared" si="24"/>
        <v>Tytöt Etelä 2018-19</v>
      </c>
      <c r="S66" s="6"/>
      <c r="T66" s="156" t="str">
        <f t="shared" si="25"/>
        <v>Tytöt Pohjoinen 2018-19Tytöt Etelä 2018-19</v>
      </c>
      <c r="V66">
        <v>11</v>
      </c>
      <c r="W66">
        <v>5</v>
      </c>
    </row>
    <row r="67" spans="2:26" x14ac:dyDescent="0.25">
      <c r="E67" s="22" t="s">
        <v>134</v>
      </c>
      <c r="F67" s="22" t="s">
        <v>46</v>
      </c>
      <c r="J67" t="s">
        <v>50</v>
      </c>
      <c r="K67" t="s">
        <v>53</v>
      </c>
      <c r="L67" s="23">
        <v>46180</v>
      </c>
      <c r="M67" s="18"/>
      <c r="N67" s="19">
        <v>0.60416666666666663</v>
      </c>
      <c r="O67" s="43" t="str">
        <f t="shared" si="26"/>
        <v>Tytöt 18-19</v>
      </c>
      <c r="P67" s="17" t="s">
        <v>21</v>
      </c>
      <c r="Q67" s="22" t="str">
        <f t="shared" si="23"/>
        <v>Tytöt Länsi 2018-19</v>
      </c>
      <c r="R67" s="22" t="str">
        <f t="shared" si="24"/>
        <v>Tytöt Itä 2018-19</v>
      </c>
      <c r="S67" s="17"/>
      <c r="T67" s="154" t="str">
        <f t="shared" si="25"/>
        <v>Tytöt Länsi 2018-19Tytöt Itä 2018-19</v>
      </c>
      <c r="V67">
        <v>1</v>
      </c>
      <c r="W67">
        <v>4</v>
      </c>
    </row>
    <row r="68" spans="2:26" x14ac:dyDescent="0.25">
      <c r="E68" s="22" t="s">
        <v>132</v>
      </c>
      <c r="F68" s="22" t="s">
        <v>49</v>
      </c>
      <c r="J68" t="s">
        <v>136</v>
      </c>
      <c r="K68" t="s">
        <v>137</v>
      </c>
      <c r="L68" s="157">
        <v>46180</v>
      </c>
      <c r="M68" s="36"/>
      <c r="N68" s="19">
        <v>0.60416666666666663</v>
      </c>
      <c r="O68" s="43" t="str">
        <f t="shared" si="26"/>
        <v>Tytöt 2020</v>
      </c>
      <c r="P68" s="17" t="s">
        <v>22</v>
      </c>
      <c r="Q68" s="22" t="str">
        <f t="shared" si="23"/>
        <v>Tytöt Itä 2020</v>
      </c>
      <c r="R68" s="22" t="str">
        <f t="shared" si="24"/>
        <v>Tytöt Länsi 2020</v>
      </c>
      <c r="S68" s="17"/>
      <c r="T68" s="154" t="str">
        <f t="shared" si="25"/>
        <v>Tytöt Itä 2020Tytöt Länsi 2020</v>
      </c>
      <c r="V68">
        <v>2</v>
      </c>
      <c r="W68">
        <v>3</v>
      </c>
    </row>
    <row r="69" spans="2:26" x14ac:dyDescent="0.25">
      <c r="E69" s="22" t="s">
        <v>37</v>
      </c>
      <c r="F69" s="22" t="s">
        <v>41</v>
      </c>
      <c r="J69" t="s">
        <v>135</v>
      </c>
      <c r="K69" t="s">
        <v>304</v>
      </c>
      <c r="L69" s="158">
        <v>46180</v>
      </c>
      <c r="M69" s="39"/>
      <c r="N69" s="10">
        <v>0.60416666666666663</v>
      </c>
      <c r="O69" s="44" t="str">
        <f t="shared" si="26"/>
        <v>Tytöt 2020</v>
      </c>
      <c r="P69" s="11" t="s">
        <v>23</v>
      </c>
      <c r="Q69" s="38" t="str">
        <f t="shared" si="23"/>
        <v>Tytöt Hirvensalo 2020</v>
      </c>
      <c r="R69" s="38" t="str">
        <f t="shared" si="24"/>
        <v>Tytöt Pohjoinen 2020</v>
      </c>
      <c r="S69" s="11"/>
      <c r="T69" s="155" t="str">
        <f t="shared" si="25"/>
        <v>Tytöt Hirvensalo 2020Tytöt Pohjoinen 2020</v>
      </c>
    </row>
    <row r="70" spans="2:26" x14ac:dyDescent="0.25">
      <c r="E70" s="22"/>
      <c r="F70" s="22"/>
      <c r="J70" t="s">
        <v>52</v>
      </c>
      <c r="K70" t="s">
        <v>50</v>
      </c>
      <c r="L70" s="151">
        <v>46180</v>
      </c>
      <c r="M70" s="5"/>
      <c r="N70" s="19">
        <v>0.625</v>
      </c>
      <c r="O70" s="45" t="str">
        <f t="shared" ref="O70:O77" si="27">VLOOKUP(J70,$A:$B,2,0)</f>
        <v>Tytöt 18-19</v>
      </c>
      <c r="P70" s="6" t="s">
        <v>20</v>
      </c>
      <c r="Q70" s="37" t="str">
        <f t="shared" si="23"/>
        <v>Tytöt Etelä 2018-19</v>
      </c>
      <c r="R70" s="37" t="str">
        <f t="shared" si="24"/>
        <v>Tytöt Länsi 2018-19</v>
      </c>
      <c r="S70" s="6"/>
      <c r="T70" s="156" t="str">
        <f t="shared" si="25"/>
        <v>Tytöt Etelä 2018-19Tytöt Länsi 2018-19</v>
      </c>
      <c r="V70">
        <v>5</v>
      </c>
      <c r="W70">
        <v>3</v>
      </c>
    </row>
    <row r="71" spans="2:26" x14ac:dyDescent="0.25">
      <c r="C71" s="22" t="s">
        <v>47</v>
      </c>
      <c r="D71" s="22" t="s">
        <v>134</v>
      </c>
      <c r="E71" s="22"/>
      <c r="F71" s="22"/>
      <c r="J71" t="s">
        <v>53</v>
      </c>
      <c r="K71" t="s">
        <v>51</v>
      </c>
      <c r="L71" s="23">
        <v>46180</v>
      </c>
      <c r="M71" s="18"/>
      <c r="N71" s="19">
        <v>0.625</v>
      </c>
      <c r="O71" s="43" t="str">
        <f t="shared" si="27"/>
        <v>Tytöt 18-19</v>
      </c>
      <c r="P71" s="17" t="s">
        <v>21</v>
      </c>
      <c r="Q71" s="22" t="str">
        <f t="shared" si="23"/>
        <v>Tytöt Itä 2018-19</v>
      </c>
      <c r="R71" s="22" t="str">
        <f t="shared" si="24"/>
        <v>Tytöt Pohjoinen 2018-19</v>
      </c>
      <c r="S71" s="17"/>
      <c r="T71" s="154" t="str">
        <f t="shared" si="25"/>
        <v>Tytöt Itä 2018-19Tytöt Pohjoinen 2018-19</v>
      </c>
      <c r="V71">
        <v>6</v>
      </c>
      <c r="W71">
        <v>2</v>
      </c>
    </row>
    <row r="72" spans="2:26" x14ac:dyDescent="0.25">
      <c r="B72" s="42"/>
      <c r="C72" s="22" t="s">
        <v>48</v>
      </c>
      <c r="D72" s="22" t="s">
        <v>130</v>
      </c>
      <c r="E72" s="22"/>
      <c r="F72" s="22"/>
      <c r="J72" t="s">
        <v>137</v>
      </c>
      <c r="K72" t="s">
        <v>135</v>
      </c>
      <c r="L72" s="157">
        <v>46180</v>
      </c>
      <c r="M72" s="36"/>
      <c r="N72" s="19">
        <v>0.625</v>
      </c>
      <c r="O72" s="43" t="str">
        <f t="shared" si="27"/>
        <v>Tytöt 2020</v>
      </c>
      <c r="P72" s="17" t="s">
        <v>22</v>
      </c>
      <c r="Q72" s="22" t="str">
        <f t="shared" si="23"/>
        <v>Tytöt Länsi 2020</v>
      </c>
      <c r="R72" s="22" t="str">
        <f t="shared" si="24"/>
        <v>Tytöt Hirvensalo 2020</v>
      </c>
      <c r="S72" s="17"/>
      <c r="T72" s="154" t="str">
        <f t="shared" si="25"/>
        <v>Tytöt Länsi 2020Tytöt Hirvensalo 2020</v>
      </c>
      <c r="V72">
        <v>7</v>
      </c>
      <c r="W72">
        <v>1</v>
      </c>
    </row>
    <row r="73" spans="2:26" x14ac:dyDescent="0.25">
      <c r="B73" s="42"/>
      <c r="C73" s="22" t="s">
        <v>49</v>
      </c>
      <c r="D73" s="22" t="s">
        <v>131</v>
      </c>
      <c r="E73" s="22"/>
      <c r="F73" s="22"/>
      <c r="J73" t="s">
        <v>304</v>
      </c>
      <c r="K73" t="s">
        <v>136</v>
      </c>
      <c r="L73" s="158">
        <v>46180</v>
      </c>
      <c r="M73" s="39"/>
      <c r="N73" s="10">
        <v>0.625</v>
      </c>
      <c r="O73" s="44" t="str">
        <f t="shared" si="27"/>
        <v>Tytöt 2020</v>
      </c>
      <c r="P73" s="11" t="s">
        <v>23</v>
      </c>
      <c r="Q73" s="38" t="str">
        <f t="shared" si="23"/>
        <v>Tytöt Pohjoinen 2020</v>
      </c>
      <c r="R73" s="38" t="str">
        <f t="shared" si="24"/>
        <v>Tytöt Itä 2020</v>
      </c>
      <c r="S73" s="11"/>
      <c r="T73" s="155" t="str">
        <f t="shared" si="25"/>
        <v>Tytöt Pohjoinen 2020Tytöt Itä 2020</v>
      </c>
      <c r="V73">
        <v>8</v>
      </c>
      <c r="W73">
        <v>11</v>
      </c>
    </row>
    <row r="74" spans="2:26" x14ac:dyDescent="0.25">
      <c r="C74" s="22" t="s">
        <v>133</v>
      </c>
      <c r="D74" s="22" t="s">
        <v>132</v>
      </c>
      <c r="E74" s="22"/>
      <c r="F74" s="22"/>
      <c r="L74" s="151">
        <v>46180</v>
      </c>
      <c r="M74" s="5"/>
      <c r="N74" s="19">
        <v>0.64583333333333337</v>
      </c>
      <c r="O74" s="45" t="e">
        <f t="shared" si="27"/>
        <v>#N/A</v>
      </c>
      <c r="P74" s="6" t="s">
        <v>20</v>
      </c>
      <c r="Q74" s="37" t="e">
        <f t="shared" si="23"/>
        <v>#N/A</v>
      </c>
      <c r="R74" s="37" t="e">
        <f t="shared" si="24"/>
        <v>#N/A</v>
      </c>
      <c r="S74" s="6"/>
      <c r="T74" s="156" t="e">
        <f t="shared" si="25"/>
        <v>#N/A</v>
      </c>
      <c r="V74">
        <v>9</v>
      </c>
      <c r="W74">
        <v>10</v>
      </c>
    </row>
    <row r="75" spans="2:26" x14ac:dyDescent="0.25">
      <c r="E75" s="22" t="s">
        <v>134</v>
      </c>
      <c r="F75" s="22" t="s">
        <v>46</v>
      </c>
      <c r="L75" s="23">
        <v>46180</v>
      </c>
      <c r="M75" s="18"/>
      <c r="N75" s="19">
        <v>0.64583333333333337</v>
      </c>
      <c r="O75" s="43" t="e">
        <f t="shared" si="27"/>
        <v>#N/A</v>
      </c>
      <c r="P75" s="17" t="s">
        <v>21</v>
      </c>
      <c r="Q75" s="22" t="e">
        <f t="shared" si="23"/>
        <v>#N/A</v>
      </c>
      <c r="R75" s="22" t="e">
        <f t="shared" si="24"/>
        <v>#N/A</v>
      </c>
      <c r="S75" s="17"/>
      <c r="T75" s="154" t="e">
        <f t="shared" si="25"/>
        <v>#N/A</v>
      </c>
    </row>
    <row r="76" spans="2:26" x14ac:dyDescent="0.25">
      <c r="E76" s="22" t="s">
        <v>132</v>
      </c>
      <c r="F76" s="22" t="s">
        <v>49</v>
      </c>
      <c r="L76" s="157">
        <v>46180</v>
      </c>
      <c r="M76" s="36"/>
      <c r="N76" s="19">
        <v>0.64583333333333337</v>
      </c>
      <c r="O76" s="43" t="e">
        <f t="shared" si="27"/>
        <v>#N/A</v>
      </c>
      <c r="P76" s="17" t="s">
        <v>22</v>
      </c>
      <c r="Q76" s="22" t="e">
        <f t="shared" si="23"/>
        <v>#N/A</v>
      </c>
      <c r="R76" s="22" t="e">
        <f t="shared" si="24"/>
        <v>#N/A</v>
      </c>
      <c r="S76" s="17"/>
      <c r="T76" s="154" t="e">
        <f t="shared" si="25"/>
        <v>#N/A</v>
      </c>
      <c r="V76">
        <v>10</v>
      </c>
      <c r="W76">
        <v>8</v>
      </c>
    </row>
    <row r="77" spans="2:26" ht="15.75" thickBot="1" x14ac:dyDescent="0.3">
      <c r="E77" s="22" t="s">
        <v>37</v>
      </c>
      <c r="F77" s="22" t="s">
        <v>41</v>
      </c>
      <c r="L77" s="159">
        <v>46180</v>
      </c>
      <c r="M77" s="160"/>
      <c r="N77" s="28">
        <v>0.64583333333333337</v>
      </c>
      <c r="O77" s="118" t="e">
        <f t="shared" si="27"/>
        <v>#N/A</v>
      </c>
      <c r="P77" s="29" t="s">
        <v>23</v>
      </c>
      <c r="Q77" s="161" t="e">
        <f t="shared" si="23"/>
        <v>#N/A</v>
      </c>
      <c r="R77" s="161" t="e">
        <f t="shared" si="24"/>
        <v>#N/A</v>
      </c>
      <c r="S77" s="29"/>
      <c r="T77" s="162" t="e">
        <f t="shared" si="25"/>
        <v>#N/A</v>
      </c>
      <c r="V77">
        <v>11</v>
      </c>
      <c r="W77">
        <v>7</v>
      </c>
    </row>
    <row r="78" spans="2:26" x14ac:dyDescent="0.25">
      <c r="E78" s="22"/>
      <c r="F78" s="22"/>
      <c r="V78">
        <v>1</v>
      </c>
      <c r="W78">
        <v>6</v>
      </c>
    </row>
    <row r="79" spans="2:26" x14ac:dyDescent="0.25">
      <c r="E79" s="22" t="s">
        <v>47</v>
      </c>
      <c r="F79" s="22" t="s">
        <v>134</v>
      </c>
      <c r="V79">
        <v>2</v>
      </c>
      <c r="W79">
        <v>5</v>
      </c>
    </row>
    <row r="80" spans="2:26" x14ac:dyDescent="0.25">
      <c r="E80" s="22" t="s">
        <v>48</v>
      </c>
      <c r="F80" s="22" t="s">
        <v>130</v>
      </c>
      <c r="V80">
        <v>3</v>
      </c>
      <c r="W80">
        <v>4</v>
      </c>
    </row>
    <row r="81" spans="5:23" x14ac:dyDescent="0.25">
      <c r="E81" s="22" t="s">
        <v>49</v>
      </c>
      <c r="F81" s="22" t="s">
        <v>131</v>
      </c>
    </row>
    <row r="82" spans="5:23" x14ac:dyDescent="0.25">
      <c r="E82" s="22" t="s">
        <v>133</v>
      </c>
      <c r="F82" s="22" t="s">
        <v>132</v>
      </c>
      <c r="V82">
        <v>11</v>
      </c>
      <c r="W82">
        <v>9</v>
      </c>
    </row>
    <row r="83" spans="5:23" x14ac:dyDescent="0.25">
      <c r="E83" s="22"/>
      <c r="F83" s="22"/>
      <c r="V83">
        <v>1</v>
      </c>
      <c r="W83">
        <v>8</v>
      </c>
    </row>
    <row r="84" spans="5:23" x14ac:dyDescent="0.25">
      <c r="E84" s="22"/>
      <c r="F84" s="22"/>
      <c r="V84">
        <v>2</v>
      </c>
      <c r="W84">
        <v>7</v>
      </c>
    </row>
    <row r="85" spans="5:23" x14ac:dyDescent="0.25">
      <c r="E85" s="22"/>
      <c r="F85" s="22"/>
      <c r="V85">
        <v>3</v>
      </c>
      <c r="W85">
        <v>6</v>
      </c>
    </row>
    <row r="86" spans="5:23" x14ac:dyDescent="0.25">
      <c r="V86">
        <v>4</v>
      </c>
      <c r="W86">
        <v>5</v>
      </c>
    </row>
  </sheetData>
  <sortState xmlns:xlrd2="http://schemas.microsoft.com/office/spreadsheetml/2017/richdata2" ref="C28:C31">
    <sortCondition ref="C28"/>
  </sortState>
  <phoneticPr fontId="8" type="noConversion"/>
  <conditionalFormatting sqref="Z2:AK13 AL13 AK14">
    <cfRule type="cellIs" dxfId="0" priority="16" operator="greaterThan">
      <formula>1</formula>
    </cfRule>
  </conditionalFormatting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01065-2386-433C-B2A5-5B74E24AF2B3}">
  <dimension ref="A1:R42"/>
  <sheetViews>
    <sheetView topLeftCell="A16" workbookViewId="0">
      <selection activeCell="J43" sqref="J43"/>
    </sheetView>
  </sheetViews>
  <sheetFormatPr defaultRowHeight="15.75" x14ac:dyDescent="0.25"/>
  <cols>
    <col min="1" max="1" width="11.42578125" style="142" customWidth="1"/>
    <col min="2" max="10" width="9.140625" style="142"/>
    <col min="11" max="11" width="31" style="142" customWidth="1"/>
    <col min="12" max="16384" width="9.140625" style="142"/>
  </cols>
  <sheetData>
    <row r="1" spans="1:18" x14ac:dyDescent="0.25">
      <c r="B1" s="142" t="s">
        <v>138</v>
      </c>
    </row>
    <row r="2" spans="1:18" x14ac:dyDescent="0.25">
      <c r="A2" s="142" t="s">
        <v>139</v>
      </c>
      <c r="B2" s="142" t="s">
        <v>140</v>
      </c>
      <c r="C2" s="142" t="s">
        <v>141</v>
      </c>
      <c r="D2" s="142" t="s">
        <v>142</v>
      </c>
      <c r="E2" s="142" t="s">
        <v>143</v>
      </c>
      <c r="F2" s="142" t="s">
        <v>144</v>
      </c>
      <c r="G2" s="142" t="s">
        <v>145</v>
      </c>
      <c r="H2" s="142" t="s">
        <v>146</v>
      </c>
      <c r="I2" s="142" t="s">
        <v>147</v>
      </c>
      <c r="J2" s="142" t="s">
        <v>148</v>
      </c>
      <c r="K2" s="142" t="s">
        <v>0</v>
      </c>
      <c r="L2" s="142" t="s">
        <v>149</v>
      </c>
      <c r="M2" s="142" t="s">
        <v>150</v>
      </c>
      <c r="N2" s="142" t="s">
        <v>151</v>
      </c>
      <c r="O2" s="142" t="s">
        <v>152</v>
      </c>
      <c r="P2" s="142" t="s">
        <v>153</v>
      </c>
      <c r="Q2" s="142" t="s">
        <v>154</v>
      </c>
      <c r="R2" s="142" t="s">
        <v>155</v>
      </c>
    </row>
    <row r="3" spans="1:18" x14ac:dyDescent="0.25">
      <c r="A3" s="143">
        <v>46151.552175659723</v>
      </c>
      <c r="G3" s="142" t="s">
        <v>156</v>
      </c>
      <c r="K3" s="142" t="s">
        <v>87</v>
      </c>
      <c r="L3" s="142" t="s">
        <v>157</v>
      </c>
      <c r="M3" s="142" t="s">
        <v>158</v>
      </c>
      <c r="N3" s="142" t="s">
        <v>159</v>
      </c>
      <c r="O3" s="142" t="s">
        <v>160</v>
      </c>
      <c r="P3" s="142" t="s">
        <v>161</v>
      </c>
      <c r="Q3" s="142" t="s">
        <v>162</v>
      </c>
      <c r="R3" s="142" t="s">
        <v>157</v>
      </c>
    </row>
    <row r="4" spans="1:18" x14ac:dyDescent="0.25">
      <c r="A4" s="143">
        <v>46153.380271168979</v>
      </c>
      <c r="I4" s="142" t="s">
        <v>156</v>
      </c>
      <c r="K4" s="142" t="s">
        <v>116</v>
      </c>
      <c r="L4" s="142" t="s">
        <v>163</v>
      </c>
      <c r="M4" s="142" t="s">
        <v>164</v>
      </c>
      <c r="N4" s="142" t="s">
        <v>165</v>
      </c>
      <c r="O4" s="142" t="s">
        <v>166</v>
      </c>
      <c r="P4" s="142" t="s">
        <v>167</v>
      </c>
      <c r="Q4" s="142" t="s">
        <v>168</v>
      </c>
      <c r="R4" s="142" t="s">
        <v>163</v>
      </c>
    </row>
    <row r="5" spans="1:18" x14ac:dyDescent="0.25">
      <c r="A5" s="143">
        <v>46153.424629085646</v>
      </c>
      <c r="D5" s="142" t="s">
        <v>156</v>
      </c>
      <c r="K5" s="142" t="s">
        <v>79</v>
      </c>
      <c r="L5" s="142" t="s">
        <v>169</v>
      </c>
      <c r="M5" s="142" t="s">
        <v>170</v>
      </c>
      <c r="N5" s="142" t="s">
        <v>171</v>
      </c>
      <c r="O5" s="142" t="s">
        <v>172</v>
      </c>
      <c r="P5" s="142" t="s">
        <v>173</v>
      </c>
      <c r="Q5" s="142" t="s">
        <v>174</v>
      </c>
      <c r="R5" s="142" t="s">
        <v>169</v>
      </c>
    </row>
    <row r="6" spans="1:18" x14ac:dyDescent="0.25">
      <c r="A6" s="143">
        <v>46153.425473634263</v>
      </c>
      <c r="E6" s="142" t="s">
        <v>156</v>
      </c>
      <c r="K6" s="142" t="s">
        <v>80</v>
      </c>
      <c r="L6" s="142" t="s">
        <v>169</v>
      </c>
      <c r="M6" s="142" t="s">
        <v>170</v>
      </c>
      <c r="N6" s="142" t="s">
        <v>171</v>
      </c>
      <c r="O6" s="142" t="s">
        <v>172</v>
      </c>
      <c r="P6" s="142" t="s">
        <v>173</v>
      </c>
      <c r="Q6" s="142" t="s">
        <v>174</v>
      </c>
      <c r="R6" s="142" t="s">
        <v>169</v>
      </c>
    </row>
    <row r="7" spans="1:18" x14ac:dyDescent="0.25">
      <c r="A7" s="143">
        <v>46153.764487743058</v>
      </c>
      <c r="G7" s="142" t="s">
        <v>156</v>
      </c>
      <c r="K7" s="142" t="s">
        <v>88</v>
      </c>
      <c r="L7" s="142" t="s">
        <v>175</v>
      </c>
      <c r="M7" s="142" t="s">
        <v>176</v>
      </c>
      <c r="N7" s="142" t="s">
        <v>177</v>
      </c>
      <c r="O7" s="142" t="s">
        <v>178</v>
      </c>
      <c r="P7" s="142" t="s">
        <v>179</v>
      </c>
      <c r="Q7" s="142" t="s">
        <v>180</v>
      </c>
      <c r="R7" s="142" t="s">
        <v>175</v>
      </c>
    </row>
    <row r="8" spans="1:18" x14ac:dyDescent="0.25">
      <c r="A8" s="143">
        <v>46153.765954918985</v>
      </c>
      <c r="G8" s="142" t="s">
        <v>156</v>
      </c>
      <c r="K8" s="142" t="s">
        <v>89</v>
      </c>
      <c r="L8" s="142" t="s">
        <v>175</v>
      </c>
      <c r="M8" s="142" t="s">
        <v>176</v>
      </c>
      <c r="N8" s="142" t="s">
        <v>177</v>
      </c>
      <c r="O8" s="142" t="s">
        <v>178</v>
      </c>
      <c r="P8" s="142" t="s">
        <v>179</v>
      </c>
      <c r="Q8" s="142" t="s">
        <v>180</v>
      </c>
      <c r="R8" s="142" t="s">
        <v>175</v>
      </c>
    </row>
    <row r="9" spans="1:18" x14ac:dyDescent="0.25">
      <c r="A9" s="143">
        <v>46153.904875115739</v>
      </c>
      <c r="E9" s="142" t="s">
        <v>156</v>
      </c>
      <c r="K9" s="142" t="s">
        <v>81</v>
      </c>
      <c r="L9" s="142" t="s">
        <v>181</v>
      </c>
      <c r="M9" s="142" t="s">
        <v>182</v>
      </c>
      <c r="N9" s="142" t="s">
        <v>183</v>
      </c>
      <c r="O9" s="142" t="s">
        <v>184</v>
      </c>
      <c r="P9" s="142" t="s">
        <v>185</v>
      </c>
      <c r="Q9" s="142" t="s">
        <v>186</v>
      </c>
      <c r="R9" s="142" t="s">
        <v>181</v>
      </c>
    </row>
    <row r="10" spans="1:18" x14ac:dyDescent="0.25">
      <c r="A10" s="143">
        <v>46154.5921241088</v>
      </c>
      <c r="D10" s="142" t="s">
        <v>156</v>
      </c>
      <c r="K10" s="142" t="s">
        <v>26</v>
      </c>
      <c r="L10" s="142" t="s">
        <v>187</v>
      </c>
      <c r="M10" s="142" t="s">
        <v>188</v>
      </c>
      <c r="N10" s="142" t="s">
        <v>189</v>
      </c>
      <c r="O10" s="142" t="s">
        <v>190</v>
      </c>
      <c r="P10" s="142" t="s">
        <v>191</v>
      </c>
      <c r="Q10" s="142" t="s">
        <v>192</v>
      </c>
      <c r="R10" s="142" t="s">
        <v>193</v>
      </c>
    </row>
    <row r="11" spans="1:18" x14ac:dyDescent="0.25">
      <c r="A11" s="143">
        <v>46154.593340231484</v>
      </c>
      <c r="E11" s="142" t="s">
        <v>156</v>
      </c>
      <c r="K11" s="142" t="s">
        <v>27</v>
      </c>
      <c r="L11" s="142" t="s">
        <v>187</v>
      </c>
      <c r="M11" s="142" t="s">
        <v>188</v>
      </c>
      <c r="N11" s="142" t="s">
        <v>189</v>
      </c>
      <c r="O11" s="142" t="s">
        <v>194</v>
      </c>
      <c r="P11" s="142" t="s">
        <v>191</v>
      </c>
      <c r="Q11" s="142" t="s">
        <v>192</v>
      </c>
      <c r="R11" s="142" t="s">
        <v>193</v>
      </c>
    </row>
    <row r="12" spans="1:18" x14ac:dyDescent="0.25">
      <c r="A12" s="143">
        <v>46154.627473090281</v>
      </c>
      <c r="H12" s="142" t="s">
        <v>156</v>
      </c>
      <c r="K12" s="142" t="s">
        <v>101</v>
      </c>
      <c r="L12" s="142" t="s">
        <v>195</v>
      </c>
      <c r="M12" s="142" t="s">
        <v>196</v>
      </c>
      <c r="N12" s="142" t="s">
        <v>197</v>
      </c>
      <c r="O12" s="142" t="s">
        <v>195</v>
      </c>
      <c r="P12" s="142" t="s">
        <v>196</v>
      </c>
      <c r="Q12" s="142" t="s">
        <v>197</v>
      </c>
      <c r="R12" s="142" t="s">
        <v>195</v>
      </c>
    </row>
    <row r="13" spans="1:18" x14ac:dyDescent="0.25">
      <c r="A13" s="143">
        <v>46154.628146030096</v>
      </c>
      <c r="H13" s="142" t="s">
        <v>156</v>
      </c>
      <c r="K13" s="142" t="s">
        <v>102</v>
      </c>
      <c r="L13" s="142" t="s">
        <v>195</v>
      </c>
      <c r="M13" s="142" t="s">
        <v>196</v>
      </c>
      <c r="N13" s="142" t="s">
        <v>197</v>
      </c>
      <c r="O13" s="142" t="s">
        <v>195</v>
      </c>
      <c r="P13" s="142" t="s">
        <v>196</v>
      </c>
      <c r="Q13" s="142" t="s">
        <v>198</v>
      </c>
      <c r="R13" s="142" t="s">
        <v>195</v>
      </c>
    </row>
    <row r="14" spans="1:18" x14ac:dyDescent="0.25">
      <c r="A14" s="143">
        <v>46154.633289363424</v>
      </c>
      <c r="B14" s="142" t="s">
        <v>156</v>
      </c>
      <c r="K14" s="142" t="s">
        <v>76</v>
      </c>
      <c r="L14" s="142" t="s">
        <v>199</v>
      </c>
      <c r="M14" s="142" t="s">
        <v>200</v>
      </c>
      <c r="N14" s="142" t="s">
        <v>201</v>
      </c>
      <c r="O14" s="142" t="s">
        <v>202</v>
      </c>
      <c r="P14" s="142" t="s">
        <v>203</v>
      </c>
      <c r="Q14" s="142" t="s">
        <v>204</v>
      </c>
      <c r="R14" s="142" t="s">
        <v>199</v>
      </c>
    </row>
    <row r="15" spans="1:18" x14ac:dyDescent="0.25">
      <c r="A15" s="143">
        <v>46154.63472224537</v>
      </c>
      <c r="C15" s="142" t="s">
        <v>156</v>
      </c>
      <c r="K15" s="142" t="s">
        <v>77</v>
      </c>
      <c r="L15" s="142" t="s">
        <v>199</v>
      </c>
      <c r="M15" s="142" t="s">
        <v>200</v>
      </c>
      <c r="N15" s="142" t="s">
        <v>201</v>
      </c>
      <c r="O15" s="142" t="s">
        <v>202</v>
      </c>
      <c r="P15" s="142" t="s">
        <v>203</v>
      </c>
      <c r="Q15" s="142" t="s">
        <v>204</v>
      </c>
      <c r="R15" s="142" t="s">
        <v>199</v>
      </c>
    </row>
    <row r="16" spans="1:18" x14ac:dyDescent="0.25">
      <c r="A16" s="143">
        <v>46154.704943854165</v>
      </c>
      <c r="C16" s="142" t="s">
        <v>156</v>
      </c>
      <c r="K16" s="142" t="s">
        <v>78</v>
      </c>
      <c r="L16" s="142" t="s">
        <v>205</v>
      </c>
      <c r="M16" s="142" t="s">
        <v>206</v>
      </c>
      <c r="N16" s="142" t="s">
        <v>207</v>
      </c>
      <c r="O16" s="142" t="s">
        <v>208</v>
      </c>
      <c r="P16" s="142" t="s">
        <v>209</v>
      </c>
      <c r="Q16" s="142" t="s">
        <v>210</v>
      </c>
      <c r="R16" s="142" t="s">
        <v>205</v>
      </c>
    </row>
    <row r="17" spans="1:18" x14ac:dyDescent="0.25">
      <c r="A17" s="143">
        <v>46154.821914548615</v>
      </c>
      <c r="C17" s="142" t="s">
        <v>156</v>
      </c>
      <c r="K17" s="142" t="s">
        <v>25</v>
      </c>
      <c r="L17" s="142" t="s">
        <v>211</v>
      </c>
      <c r="M17" s="142" t="s">
        <v>212</v>
      </c>
      <c r="N17" s="142" t="s">
        <v>213</v>
      </c>
      <c r="O17" s="142" t="s">
        <v>214</v>
      </c>
      <c r="P17" s="142" t="s">
        <v>215</v>
      </c>
      <c r="Q17" s="142" t="s">
        <v>216</v>
      </c>
      <c r="R17" s="142" t="s">
        <v>211</v>
      </c>
    </row>
    <row r="18" spans="1:18" x14ac:dyDescent="0.25">
      <c r="A18" s="143">
        <v>46155.394987662039</v>
      </c>
      <c r="I18" s="142" t="s">
        <v>156</v>
      </c>
      <c r="K18" s="142" t="s">
        <v>117</v>
      </c>
      <c r="L18" s="142" t="s">
        <v>217</v>
      </c>
      <c r="M18" s="142" t="s">
        <v>218</v>
      </c>
      <c r="N18" s="142" t="s">
        <v>219</v>
      </c>
      <c r="O18" s="142" t="s">
        <v>220</v>
      </c>
      <c r="P18" s="142" t="s">
        <v>221</v>
      </c>
      <c r="Q18" s="142" t="s">
        <v>222</v>
      </c>
      <c r="R18" s="142" t="s">
        <v>217</v>
      </c>
    </row>
    <row r="19" spans="1:18" x14ac:dyDescent="0.25">
      <c r="A19" s="143">
        <v>46155.601038738423</v>
      </c>
      <c r="I19" s="142" t="s">
        <v>156</v>
      </c>
      <c r="K19" s="142" t="s">
        <v>118</v>
      </c>
      <c r="L19" s="142" t="s">
        <v>223</v>
      </c>
      <c r="M19" s="142" t="s">
        <v>224</v>
      </c>
      <c r="N19" s="142" t="s">
        <v>225</v>
      </c>
      <c r="O19" s="142" t="s">
        <v>226</v>
      </c>
      <c r="P19" s="142" t="s">
        <v>227</v>
      </c>
      <c r="Q19" s="142" t="s">
        <v>228</v>
      </c>
      <c r="R19" s="142" t="s">
        <v>223</v>
      </c>
    </row>
    <row r="20" spans="1:18" x14ac:dyDescent="0.25">
      <c r="A20" s="143">
        <v>46156.456946863429</v>
      </c>
      <c r="G20" s="142" t="s">
        <v>156</v>
      </c>
      <c r="K20" s="142" t="s">
        <v>90</v>
      </c>
      <c r="L20" s="142" t="s">
        <v>229</v>
      </c>
      <c r="M20" s="142" t="s">
        <v>230</v>
      </c>
      <c r="N20" s="142" t="s">
        <v>231</v>
      </c>
      <c r="O20" s="142" t="s">
        <v>232</v>
      </c>
      <c r="P20" s="142" t="s">
        <v>233</v>
      </c>
      <c r="Q20" s="142" t="s">
        <v>234</v>
      </c>
      <c r="R20" s="142" t="s">
        <v>229</v>
      </c>
    </row>
    <row r="21" spans="1:18" x14ac:dyDescent="0.25">
      <c r="A21" s="143">
        <v>46156.830386354166</v>
      </c>
      <c r="C21" s="142" t="s">
        <v>156</v>
      </c>
      <c r="K21" s="142" t="s">
        <v>24</v>
      </c>
      <c r="L21" s="142" t="s">
        <v>235</v>
      </c>
      <c r="M21" s="142" t="s">
        <v>236</v>
      </c>
      <c r="N21" s="142" t="s">
        <v>237</v>
      </c>
      <c r="O21" s="142" t="s">
        <v>238</v>
      </c>
      <c r="P21" s="142" t="s">
        <v>239</v>
      </c>
      <c r="Q21" s="142" t="s">
        <v>240</v>
      </c>
      <c r="R21" s="142" t="s">
        <v>241</v>
      </c>
    </row>
    <row r="22" spans="1:18" x14ac:dyDescent="0.25">
      <c r="A22" s="143">
        <v>46156.881226296297</v>
      </c>
      <c r="F22" s="142" t="s">
        <v>156</v>
      </c>
      <c r="K22" s="142" t="s">
        <v>91</v>
      </c>
      <c r="L22" s="142" t="s">
        <v>242</v>
      </c>
      <c r="M22" s="142" t="s">
        <v>242</v>
      </c>
      <c r="N22" s="142" t="s">
        <v>243</v>
      </c>
      <c r="O22" s="142" t="s">
        <v>244</v>
      </c>
      <c r="P22" s="142" t="s">
        <v>245</v>
      </c>
      <c r="Q22" s="142" t="s">
        <v>243</v>
      </c>
      <c r="R22" s="142" t="s">
        <v>244</v>
      </c>
    </row>
    <row r="23" spans="1:18" x14ac:dyDescent="0.25">
      <c r="A23" s="143">
        <v>46157.499678310189</v>
      </c>
      <c r="F23" s="142" t="s">
        <v>156</v>
      </c>
      <c r="K23" s="142" t="s">
        <v>92</v>
      </c>
      <c r="L23" s="142" t="s">
        <v>246</v>
      </c>
      <c r="M23" s="142" t="s">
        <v>247</v>
      </c>
      <c r="N23" s="142" t="s">
        <v>248</v>
      </c>
      <c r="O23" s="142" t="s">
        <v>249</v>
      </c>
      <c r="P23" s="142" t="s">
        <v>250</v>
      </c>
      <c r="Q23" s="142" t="s">
        <v>251</v>
      </c>
      <c r="R23" s="142" t="s">
        <v>246</v>
      </c>
    </row>
    <row r="24" spans="1:18" x14ac:dyDescent="0.25">
      <c r="A24" s="143">
        <v>46157.500555416664</v>
      </c>
      <c r="G24" s="142" t="s">
        <v>156</v>
      </c>
      <c r="K24" s="142" t="s">
        <v>93</v>
      </c>
      <c r="L24" s="142" t="s">
        <v>246</v>
      </c>
      <c r="M24" s="142" t="s">
        <v>247</v>
      </c>
      <c r="N24" s="142" t="s">
        <v>248</v>
      </c>
      <c r="O24" s="142" t="s">
        <v>252</v>
      </c>
      <c r="P24" s="142" t="s">
        <v>253</v>
      </c>
      <c r="Q24" s="142" t="s">
        <v>254</v>
      </c>
      <c r="R24" s="142" t="s">
        <v>246</v>
      </c>
    </row>
    <row r="25" spans="1:18" x14ac:dyDescent="0.25">
      <c r="A25" s="143">
        <v>46157.57600828704</v>
      </c>
      <c r="D25" s="142" t="s">
        <v>156</v>
      </c>
      <c r="K25" s="142" t="s">
        <v>82</v>
      </c>
      <c r="L25" s="142" t="s">
        <v>255</v>
      </c>
      <c r="M25" s="142" t="s">
        <v>256</v>
      </c>
      <c r="N25" s="142" t="s">
        <v>257</v>
      </c>
      <c r="O25" s="142" t="s">
        <v>255</v>
      </c>
      <c r="P25" s="142" t="s">
        <v>256</v>
      </c>
      <c r="Q25" s="142" t="s">
        <v>257</v>
      </c>
      <c r="R25" s="142" t="s">
        <v>258</v>
      </c>
    </row>
    <row r="26" spans="1:18" x14ac:dyDescent="0.25">
      <c r="A26" s="143">
        <v>46157.576554409723</v>
      </c>
      <c r="E26" s="142" t="s">
        <v>156</v>
      </c>
      <c r="K26" s="142" t="s">
        <v>83</v>
      </c>
      <c r="L26" s="142" t="s">
        <v>255</v>
      </c>
      <c r="M26" s="142" t="s">
        <v>256</v>
      </c>
      <c r="N26" s="142" t="s">
        <v>257</v>
      </c>
      <c r="O26" s="142" t="s">
        <v>255</v>
      </c>
      <c r="P26" s="142" t="s">
        <v>256</v>
      </c>
      <c r="Q26" s="142" t="s">
        <v>257</v>
      </c>
      <c r="R26" s="142" t="s">
        <v>258</v>
      </c>
    </row>
    <row r="27" spans="1:18" x14ac:dyDescent="0.25">
      <c r="A27" s="143">
        <v>46157.667345821763</v>
      </c>
      <c r="G27" s="142" t="s">
        <v>156</v>
      </c>
      <c r="K27" s="142" t="s">
        <v>94</v>
      </c>
      <c r="L27" s="142" t="s">
        <v>259</v>
      </c>
      <c r="M27" s="142" t="s">
        <v>260</v>
      </c>
      <c r="N27" s="142" t="s">
        <v>261</v>
      </c>
      <c r="O27" s="142" t="s">
        <v>262</v>
      </c>
      <c r="P27" s="142" t="s">
        <v>263</v>
      </c>
      <c r="Q27" s="142" t="s">
        <v>264</v>
      </c>
      <c r="R27" s="142" t="s">
        <v>259</v>
      </c>
    </row>
    <row r="28" spans="1:18" x14ac:dyDescent="0.25">
      <c r="A28" s="143">
        <v>46157.66812800926</v>
      </c>
      <c r="G28" s="142" t="s">
        <v>156</v>
      </c>
      <c r="K28" s="142" t="s">
        <v>95</v>
      </c>
      <c r="L28" s="142" t="s">
        <v>259</v>
      </c>
      <c r="M28" s="142" t="s">
        <v>260</v>
      </c>
      <c r="N28" s="142" t="s">
        <v>261</v>
      </c>
      <c r="O28" s="142" t="s">
        <v>262</v>
      </c>
      <c r="P28" s="142" t="s">
        <v>263</v>
      </c>
      <c r="Q28" s="142" t="s">
        <v>264</v>
      </c>
      <c r="R28" s="142" t="s">
        <v>259</v>
      </c>
    </row>
    <row r="29" spans="1:18" x14ac:dyDescent="0.25">
      <c r="A29" s="143">
        <v>46159.890546030096</v>
      </c>
      <c r="H29" s="142" t="s">
        <v>156</v>
      </c>
      <c r="K29" s="142" t="s">
        <v>103</v>
      </c>
      <c r="L29" s="142" t="s">
        <v>265</v>
      </c>
      <c r="M29" s="142" t="s">
        <v>266</v>
      </c>
      <c r="N29" s="142" t="s">
        <v>267</v>
      </c>
      <c r="O29" s="142" t="s">
        <v>268</v>
      </c>
      <c r="P29" s="142" t="s">
        <v>269</v>
      </c>
      <c r="Q29" s="142" t="s">
        <v>270</v>
      </c>
      <c r="R29" s="142" t="s">
        <v>268</v>
      </c>
    </row>
    <row r="30" spans="1:18" x14ac:dyDescent="0.25">
      <c r="A30" s="143">
        <v>46161.87262021991</v>
      </c>
      <c r="G30" s="142" t="s">
        <v>156</v>
      </c>
      <c r="K30" s="142" t="s">
        <v>96</v>
      </c>
      <c r="L30" s="142" t="s">
        <v>205</v>
      </c>
      <c r="M30" s="142" t="s">
        <v>271</v>
      </c>
      <c r="N30" s="142" t="s">
        <v>207</v>
      </c>
      <c r="O30" s="142" t="s">
        <v>272</v>
      </c>
      <c r="P30" s="142" t="s">
        <v>273</v>
      </c>
      <c r="Q30" s="142" t="s">
        <v>274</v>
      </c>
      <c r="R30" s="142" t="s">
        <v>205</v>
      </c>
    </row>
    <row r="31" spans="1:18" x14ac:dyDescent="0.25">
      <c r="A31" s="143">
        <v>46162.39694017361</v>
      </c>
      <c r="J31" s="142" t="s">
        <v>156</v>
      </c>
      <c r="K31" s="142" t="s">
        <v>122</v>
      </c>
      <c r="L31" s="142" t="s">
        <v>238</v>
      </c>
      <c r="M31" s="142" t="s">
        <v>238</v>
      </c>
      <c r="N31" s="142" t="s">
        <v>240</v>
      </c>
      <c r="O31" s="142" t="s">
        <v>238</v>
      </c>
      <c r="P31" s="142" t="s">
        <v>275</v>
      </c>
      <c r="Q31" s="142" t="s">
        <v>240</v>
      </c>
      <c r="R31" s="142" t="s">
        <v>238</v>
      </c>
    </row>
    <row r="32" spans="1:18" x14ac:dyDescent="0.25">
      <c r="A32" s="143">
        <v>46164.516436006947</v>
      </c>
      <c r="H32" s="142" t="s">
        <v>156</v>
      </c>
      <c r="K32" s="142" t="s">
        <v>104</v>
      </c>
      <c r="L32" s="142" t="s">
        <v>276</v>
      </c>
      <c r="M32" s="142" t="s">
        <v>277</v>
      </c>
      <c r="N32" s="142" t="s">
        <v>278</v>
      </c>
      <c r="O32" s="142" t="s">
        <v>279</v>
      </c>
      <c r="P32" s="142" t="s">
        <v>280</v>
      </c>
      <c r="Q32" s="142" t="s">
        <v>281</v>
      </c>
      <c r="R32" s="142" t="s">
        <v>279</v>
      </c>
    </row>
    <row r="33" spans="1:18" x14ac:dyDescent="0.25">
      <c r="A33" s="143">
        <v>46164.565065416667</v>
      </c>
      <c r="G33" s="142" t="s">
        <v>156</v>
      </c>
      <c r="K33" s="142" t="s">
        <v>97</v>
      </c>
      <c r="L33" s="142" t="s">
        <v>282</v>
      </c>
      <c r="M33" s="142" t="s">
        <v>283</v>
      </c>
      <c r="N33" s="142" t="s">
        <v>284</v>
      </c>
      <c r="O33" s="142" t="s">
        <v>285</v>
      </c>
      <c r="P33" s="142" t="s">
        <v>286</v>
      </c>
      <c r="Q33" s="142" t="s">
        <v>287</v>
      </c>
      <c r="R33" s="142" t="s">
        <v>285</v>
      </c>
    </row>
    <row r="34" spans="1:18" x14ac:dyDescent="0.25">
      <c r="A34" s="143">
        <v>46164.566232557867</v>
      </c>
      <c r="H34" s="142" t="s">
        <v>156</v>
      </c>
      <c r="K34" s="142" t="s">
        <v>105</v>
      </c>
      <c r="L34" s="142" t="s">
        <v>282</v>
      </c>
      <c r="M34" s="142" t="s">
        <v>283</v>
      </c>
      <c r="N34" s="142" t="s">
        <v>284</v>
      </c>
      <c r="O34" s="142" t="s">
        <v>288</v>
      </c>
      <c r="P34" s="142" t="s">
        <v>289</v>
      </c>
      <c r="Q34" s="142" t="s">
        <v>290</v>
      </c>
      <c r="R34" s="142" t="s">
        <v>285</v>
      </c>
    </row>
    <row r="35" spans="1:18" x14ac:dyDescent="0.25">
      <c r="A35" s="143">
        <v>46164.576908275463</v>
      </c>
      <c r="J35" s="142" t="s">
        <v>156</v>
      </c>
      <c r="K35" s="142" t="s">
        <v>123</v>
      </c>
      <c r="L35" s="142" t="s">
        <v>291</v>
      </c>
      <c r="M35" s="142" t="s">
        <v>263</v>
      </c>
      <c r="N35" s="142" t="s">
        <v>292</v>
      </c>
      <c r="O35" s="142" t="s">
        <v>263</v>
      </c>
      <c r="P35" s="142" t="s">
        <v>263</v>
      </c>
      <c r="Q35" s="142" t="s">
        <v>292</v>
      </c>
      <c r="R35" s="142" t="s">
        <v>291</v>
      </c>
    </row>
    <row r="36" spans="1:18" x14ac:dyDescent="0.25">
      <c r="A36" s="143">
        <v>46165.587670358793</v>
      </c>
      <c r="H36" s="142" t="s">
        <v>156</v>
      </c>
      <c r="K36" s="142" t="s">
        <v>106</v>
      </c>
      <c r="L36" s="142" t="s">
        <v>293</v>
      </c>
      <c r="M36" s="142" t="s">
        <v>294</v>
      </c>
      <c r="N36" s="142" t="s">
        <v>295</v>
      </c>
      <c r="O36" s="142" t="s">
        <v>296</v>
      </c>
      <c r="P36" s="142" t="s">
        <v>297</v>
      </c>
      <c r="Q36" s="142" t="s">
        <v>298</v>
      </c>
      <c r="R36" s="142" t="s">
        <v>293</v>
      </c>
    </row>
    <row r="37" spans="1:18" x14ac:dyDescent="0.25">
      <c r="A37" s="143">
        <v>46167.833149733793</v>
      </c>
      <c r="J37" s="142" t="s">
        <v>156</v>
      </c>
      <c r="K37" s="142" t="s">
        <v>124</v>
      </c>
      <c r="L37" s="142" t="s">
        <v>299</v>
      </c>
      <c r="M37" s="142" t="s">
        <v>300</v>
      </c>
      <c r="N37" s="142" t="s">
        <v>301</v>
      </c>
      <c r="O37" s="142" t="s">
        <v>299</v>
      </c>
      <c r="P37" s="142" t="s">
        <v>300</v>
      </c>
      <c r="Q37" s="142" t="s">
        <v>302</v>
      </c>
      <c r="R37" s="142" t="s">
        <v>299</v>
      </c>
    </row>
    <row r="38" spans="1:18" x14ac:dyDescent="0.25">
      <c r="A38" s="143">
        <v>46168.342951412036</v>
      </c>
      <c r="I38" s="142" t="s">
        <v>156</v>
      </c>
      <c r="K38" s="142" t="s">
        <v>119</v>
      </c>
      <c r="L38" s="142" t="s">
        <v>291</v>
      </c>
      <c r="M38" s="142" t="s">
        <v>263</v>
      </c>
      <c r="N38" s="142" t="s">
        <v>292</v>
      </c>
      <c r="O38" s="142" t="s">
        <v>263</v>
      </c>
      <c r="P38" s="142" t="s">
        <v>263</v>
      </c>
      <c r="Q38" s="142" t="s">
        <v>292</v>
      </c>
      <c r="R38" s="142" t="s">
        <v>291</v>
      </c>
    </row>
    <row r="39" spans="1:18" x14ac:dyDescent="0.25">
      <c r="H39" s="142" t="s">
        <v>156</v>
      </c>
      <c r="K39" s="142" t="s">
        <v>107</v>
      </c>
    </row>
    <row r="40" spans="1:18" x14ac:dyDescent="0.25">
      <c r="H40" s="142" t="s">
        <v>156</v>
      </c>
      <c r="K40" s="142" t="s">
        <v>108</v>
      </c>
    </row>
    <row r="41" spans="1:18" x14ac:dyDescent="0.25">
      <c r="H41" s="142" t="s">
        <v>156</v>
      </c>
      <c r="K41" s="142" t="s">
        <v>109</v>
      </c>
    </row>
    <row r="42" spans="1:18" x14ac:dyDescent="0.25">
      <c r="J42" s="142" t="s">
        <v>156</v>
      </c>
      <c r="K42" s="142" t="s">
        <v>306</v>
      </c>
    </row>
  </sheetData>
  <autoFilter ref="A2:R4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NaperoGames 2026</vt:lpstr>
      <vt:lpstr>Työlista2026</vt:lpstr>
      <vt:lpstr>Vastaukset</vt:lpstr>
    </vt:vector>
  </TitlesOfParts>
  <Company>University of Turku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 Paloheimo</dc:creator>
  <cp:lastModifiedBy>Mauri Paloheimo</cp:lastModifiedBy>
  <dcterms:created xsi:type="dcterms:W3CDTF">2025-05-30T07:31:29Z</dcterms:created>
  <dcterms:modified xsi:type="dcterms:W3CDTF">2026-05-29T08:20:18Z</dcterms:modified>
</cp:coreProperties>
</file>