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hdenahkera.sharepoint.com/sites/kilpailu/Jaetut asiakirjat/10-Tulokset ja tilastot/"/>
    </mc:Choice>
  </mc:AlternateContent>
  <xr:revisionPtr revIDLastSave="497" documentId="8_{73100B5B-3B13-48DF-886E-613E28164F90}" xr6:coauthVersionLast="47" xr6:coauthVersionMax="47" xr10:uidLastSave="{0190BD08-83E6-4384-9F44-822952CED58B}"/>
  <bookViews>
    <workbookView xWindow="-110" yWindow="-110" windowWidth="25820" windowHeight="15620" xr2:uid="{C87D1D2E-B8D5-427D-8475-93B9F557BCA3}"/>
  </bookViews>
  <sheets>
    <sheet name="7-ottelupisteet 14-17-sarjat" sheetId="1" r:id="rId1"/>
    <sheet name="parametr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  <c r="H28" i="1"/>
  <c r="G28" i="1"/>
  <c r="F28" i="1"/>
  <c r="E28" i="1"/>
  <c r="D28" i="1"/>
  <c r="C28" i="1"/>
  <c r="B28" i="1"/>
  <c r="B18" i="1"/>
  <c r="J18" i="1" s="1"/>
  <c r="H18" i="1"/>
  <c r="G18" i="1"/>
  <c r="F18" i="1"/>
  <c r="E18" i="1"/>
  <c r="D18" i="1"/>
  <c r="C18" i="1"/>
  <c r="H13" i="1"/>
  <c r="G13" i="1"/>
  <c r="F13" i="1"/>
  <c r="E13" i="1"/>
  <c r="D13" i="1"/>
  <c r="C13" i="1"/>
  <c r="B13" i="1"/>
  <c r="H8" i="1"/>
  <c r="G8" i="1"/>
  <c r="F8" i="1"/>
  <c r="E8" i="1"/>
  <c r="D8" i="1"/>
  <c r="C8" i="1"/>
  <c r="B8" i="1"/>
  <c r="J13" i="1" l="1"/>
  <c r="J8" i="1"/>
  <c r="J28" i="1"/>
  <c r="J23" i="1"/>
</calcChain>
</file>

<file path=xl/sharedStrings.xml><?xml version="1.0" encoding="utf-8"?>
<sst xmlns="http://schemas.openxmlformats.org/spreadsheetml/2006/main" count="161" uniqueCount="86">
  <si>
    <t>800m</t>
  </si>
  <si>
    <t>keihäs</t>
  </si>
  <si>
    <t>pituus</t>
  </si>
  <si>
    <t>200m</t>
  </si>
  <si>
    <t>kuula</t>
  </si>
  <si>
    <t>korkeus</t>
  </si>
  <si>
    <t>M1617</t>
  </si>
  <si>
    <t>N1617</t>
  </si>
  <si>
    <t>P15</t>
  </si>
  <si>
    <t>P14</t>
  </si>
  <si>
    <t>T1415</t>
  </si>
  <si>
    <t>- omilla välineillä</t>
  </si>
  <si>
    <t>14-17-sarjojen ottelupisteet yksittäisistä kisoista</t>
  </si>
  <si>
    <t>Lajikohtaiset parametrit</t>
  </si>
  <si>
    <t>LAJI</t>
  </si>
  <si>
    <t>40 m</t>
  </si>
  <si>
    <t>60 m</t>
  </si>
  <si>
    <t>2000 m käv.</t>
  </si>
  <si>
    <t>80 m</t>
  </si>
  <si>
    <t>3000 m käv.</t>
  </si>
  <si>
    <t>100 m</t>
  </si>
  <si>
    <t>150 m</t>
  </si>
  <si>
    <t>seiväs</t>
  </si>
  <si>
    <t>200 m</t>
  </si>
  <si>
    <t>300 m</t>
  </si>
  <si>
    <t>kolmiloikka</t>
  </si>
  <si>
    <t>400 m</t>
  </si>
  <si>
    <t>60 m aj</t>
  </si>
  <si>
    <t>kiekko</t>
  </si>
  <si>
    <t>80 m aj</t>
  </si>
  <si>
    <t>moukari</t>
  </si>
  <si>
    <t>100 m aj</t>
  </si>
  <si>
    <t>200 m aj</t>
  </si>
  <si>
    <t>pallo</t>
  </si>
  <si>
    <t>600 m</t>
  </si>
  <si>
    <t>4x50 m</t>
  </si>
  <si>
    <t>800 m</t>
  </si>
  <si>
    <t>4x100 m</t>
  </si>
  <si>
    <t>1000 m</t>
  </si>
  <si>
    <t>4x600 m</t>
  </si>
  <si>
    <t>1500 m</t>
  </si>
  <si>
    <t>4x800 m</t>
  </si>
  <si>
    <t>2000 m</t>
  </si>
  <si>
    <t>4x60 m aj</t>
  </si>
  <si>
    <t>3000 m</t>
  </si>
  <si>
    <t>4x80 m aj</t>
  </si>
  <si>
    <t>600 m käv.</t>
  </si>
  <si>
    <t>4x100 m aj</t>
  </si>
  <si>
    <t>1000 m käv.</t>
  </si>
  <si>
    <t>t1</t>
  </si>
  <si>
    <t>a</t>
  </si>
  <si>
    <t>T1</t>
  </si>
  <si>
    <t>800m (s)</t>
  </si>
  <si>
    <t>keihäs (m)</t>
  </si>
  <si>
    <t>pituus (cm)</t>
  </si>
  <si>
    <t>300m (s)</t>
  </si>
  <si>
    <t>kuula (m)</t>
  </si>
  <si>
    <t>korkeus (cm)</t>
  </si>
  <si>
    <t>80m aidat (s)</t>
  </si>
  <si>
    <t>tulos</t>
  </si>
  <si>
    <t>pisteet</t>
  </si>
  <si>
    <t>Ottelupisteet</t>
  </si>
  <si>
    <t>100m aidat (s)</t>
  </si>
  <si>
    <t>200m (s)</t>
  </si>
  <si>
    <t>110m aidat (s)</t>
  </si>
  <si>
    <t>110m aj.</t>
  </si>
  <si>
    <t>Eliittikisataulukosta 1000p tulokset</t>
  </si>
  <si>
    <t>N17</t>
  </si>
  <si>
    <t>100m aj.</t>
  </si>
  <si>
    <t>a (15-sarjan a:t)</t>
  </si>
  <si>
    <t>M17</t>
  </si>
  <si>
    <t>- 14-15-sarjalaisten pisteet tulevat Nuorten moniotteluiden pistetaulukosta</t>
  </si>
  <si>
    <t>IAAF Scoring table</t>
  </si>
  <si>
    <t xml:space="preserve">Track events P=a*(b - T)^c </t>
  </si>
  <si>
    <t>[where T is Time in seconds; e.g. 10.43 for 100 metres]</t>
  </si>
  <si>
    <t xml:space="preserve">Jumps P=a*(M - b)^c </t>
  </si>
  <si>
    <t>[where M is Measurement in centimetres; e.g. 808 for "LJ".]</t>
  </si>
  <si>
    <t xml:space="preserve">Throws P=a*(D - b)^c </t>
  </si>
  <si>
    <t>[where D is Distance in metres; e.g. 16.69 for Shot]</t>
  </si>
  <si>
    <t>b</t>
  </si>
  <si>
    <t>c</t>
  </si>
  <si>
    <t>parametrit!$B$16)^parametrit!$C$16))-10</t>
  </si>
  <si>
    <t>- 16-17-sarjalaisten pisteet tulevat IAAF otteluiden pistetaulukosta (pl. M1617 sarjan 800m joka laskettu omalla kaavalla)</t>
  </si>
  <si>
    <t>laskettu Eliittikisataulukon parametreillä ja kaavoilla</t>
  </si>
  <si>
    <t>Luvut joilla 0p</t>
  </si>
  <si>
    <t>16-17-sarjan tuloksissa täytyy olla nolla tuloksen antava tulos kunnes olet suorittanut lajin.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</si>
</sst>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9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quotePrefix="1"/>
    <xf numFmtId="0" fontId="0" fillId="2" borderId="0" xfId="0" applyFill="1"/>
    <xf numFmtId="0" fontId="1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164" fontId="0" fillId="0" borderId="0" xfId="0" applyNumberFormat="1"/>
    <xf numFmtId="1" fontId="0" fillId="5" borderId="1" xfId="0" applyNumberFormat="1" applyFill="1" applyBorder="1"/>
    <xf numFmtId="0" fontId="0" fillId="0" borderId="0" xfId="0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6" borderId="0" xfId="0" applyFont="1" applyFill="1" applyAlignment="1">
      <alignment horizontal="center" vertical="center"/>
    </xf>
    <xf numFmtId="0" fontId="1" fillId="7" borderId="0" xfId="0" applyFont="1" applyFill="1"/>
    <xf numFmtId="0" fontId="1" fillId="8" borderId="0" xfId="0" applyFont="1" applyFill="1"/>
    <xf numFmtId="0" fontId="2" fillId="2" borderId="0" xfId="0" applyFont="1" applyFill="1"/>
    <xf numFmtId="0" fontId="0" fillId="0" borderId="1" xfId="0" applyBorder="1" applyProtection="1">
      <protection locked="0"/>
    </xf>
    <xf numFmtId="2" fontId="0" fillId="0" borderId="0" xfId="0" applyNumberFormat="1"/>
    <xf numFmtId="164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4" fillId="0" borderId="3" xfId="0" applyFont="1" applyBorder="1" applyProtection="1"/>
    <xf numFmtId="0" fontId="3" fillId="0" borderId="3" xfId="0" applyFont="1" applyBorder="1" applyProtection="1"/>
    <xf numFmtId="0" fontId="5" fillId="0" borderId="0" xfId="0" applyFo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818A-14D5-4701-8B63-1A5B5AFD8987}">
  <dimension ref="A1:J34"/>
  <sheetViews>
    <sheetView tabSelected="1" workbookViewId="0">
      <selection activeCell="A2" sqref="A2"/>
    </sheetView>
  </sheetViews>
  <sheetFormatPr defaultRowHeight="14.5" x14ac:dyDescent="0.35"/>
  <cols>
    <col min="1" max="1" width="11.36328125" customWidth="1"/>
    <col min="2" max="2" width="13" customWidth="1"/>
    <col min="3" max="8" width="12" customWidth="1"/>
    <col min="10" max="10" width="12.54296875" style="9" customWidth="1"/>
  </cols>
  <sheetData>
    <row r="1" spans="1:10" ht="17" x14ac:dyDescent="0.4">
      <c r="A1" s="16" t="s">
        <v>12</v>
      </c>
      <c r="B1" s="3"/>
      <c r="C1" s="3"/>
      <c r="D1" s="3"/>
      <c r="E1" s="3"/>
    </row>
    <row r="2" spans="1:10" x14ac:dyDescent="0.35">
      <c r="A2" s="2" t="s">
        <v>11</v>
      </c>
    </row>
    <row r="3" spans="1:10" x14ac:dyDescent="0.35">
      <c r="A3" s="2" t="s">
        <v>71</v>
      </c>
    </row>
    <row r="4" spans="1:10" x14ac:dyDescent="0.35">
      <c r="A4" s="2" t="s">
        <v>82</v>
      </c>
    </row>
    <row r="6" spans="1:10" x14ac:dyDescent="0.35">
      <c r="A6" s="5" t="s">
        <v>10</v>
      </c>
      <c r="B6" s="4" t="s">
        <v>58</v>
      </c>
      <c r="C6" s="4" t="s">
        <v>57</v>
      </c>
      <c r="D6" s="4" t="s">
        <v>56</v>
      </c>
      <c r="E6" s="4" t="s">
        <v>55</v>
      </c>
      <c r="F6" s="4" t="s">
        <v>54</v>
      </c>
      <c r="G6" s="4" t="s">
        <v>53</v>
      </c>
      <c r="H6" s="4" t="s">
        <v>52</v>
      </c>
      <c r="J6" s="13" t="s">
        <v>61</v>
      </c>
    </row>
    <row r="7" spans="1:10" ht="15" thickBot="1" x14ac:dyDescent="0.4">
      <c r="A7" s="6" t="s">
        <v>59</v>
      </c>
      <c r="B7" s="17"/>
      <c r="C7" s="17"/>
      <c r="D7" s="17"/>
      <c r="E7" s="17"/>
      <c r="F7" s="17"/>
      <c r="G7" s="17"/>
      <c r="H7" s="17"/>
    </row>
    <row r="8" spans="1:10" ht="15" thickBot="1" x14ac:dyDescent="0.4">
      <c r="A8" s="6" t="s">
        <v>60</v>
      </c>
      <c r="B8" s="8" t="e">
        <f>(1010/((B7/parametrit!$B$12)^parametrit!$C$12))-10</f>
        <v>#DIV/0!</v>
      </c>
      <c r="C8" s="8" t="e">
        <f>(1010/((parametrit!$F$6/C7)^parametrit!$G$6))-10</f>
        <v>#DIV/0!</v>
      </c>
      <c r="D8" s="8" t="e">
        <f>(1010/((parametrit!$F$10/D7)^parametrit!$G$10))-10</f>
        <v>#DIV/0!</v>
      </c>
      <c r="E8" s="8" t="e">
        <f>(1010/((E7/parametrit!$B$9)^parametrit!$C$9))-10</f>
        <v>#DIV/0!</v>
      </c>
      <c r="F8" s="8" t="e">
        <f>(1010/((parametrit!$F$8/F7)^parametrit!$G$8))-10</f>
        <v>#DIV/0!</v>
      </c>
      <c r="G8" s="8" t="e">
        <f>(1010/((parametrit!$F$13/G7)^parametrit!$G$13))-10</f>
        <v>#DIV/0!</v>
      </c>
      <c r="H8" s="8" t="e">
        <f>(1010/((H7/parametrit!$B$16)^parametrit!$C$16))-10</f>
        <v>#DIV/0!</v>
      </c>
      <c r="J8" s="10">
        <f>SUMIF(B8:H8,"&gt;0")</f>
        <v>0</v>
      </c>
    </row>
    <row r="11" spans="1:10" x14ac:dyDescent="0.35">
      <c r="A11" s="11" t="s">
        <v>9</v>
      </c>
      <c r="B11" s="4" t="s">
        <v>58</v>
      </c>
      <c r="C11" s="4" t="s">
        <v>57</v>
      </c>
      <c r="D11" s="4" t="s">
        <v>56</v>
      </c>
      <c r="E11" s="4" t="s">
        <v>55</v>
      </c>
      <c r="F11" s="4" t="s">
        <v>54</v>
      </c>
      <c r="G11" s="4" t="s">
        <v>53</v>
      </c>
      <c r="H11" s="4" t="s">
        <v>52</v>
      </c>
      <c r="J11" s="13" t="s">
        <v>61</v>
      </c>
    </row>
    <row r="12" spans="1:10" ht="15" thickBot="1" x14ac:dyDescent="0.4">
      <c r="A12" s="12" t="s">
        <v>59</v>
      </c>
      <c r="B12" s="17"/>
      <c r="C12" s="17"/>
      <c r="D12" s="17"/>
      <c r="E12" s="17"/>
      <c r="F12" s="17"/>
      <c r="G12" s="17"/>
      <c r="H12" s="17"/>
    </row>
    <row r="13" spans="1:10" ht="15" thickBot="1" x14ac:dyDescent="0.4">
      <c r="A13" s="12" t="s">
        <v>60</v>
      </c>
      <c r="B13" s="8" t="e">
        <f>(1010/((B12/parametrit!$B$12)^parametrit!$C$12))-10</f>
        <v>#DIV/0!</v>
      </c>
      <c r="C13" s="8" t="e">
        <f>(1010/((parametrit!$F$6/C12)^parametrit!$G$6))-10</f>
        <v>#DIV/0!</v>
      </c>
      <c r="D13" s="8" t="e">
        <f>(1010/((parametrit!$F$10/D12)^parametrit!$G$10))-10</f>
        <v>#DIV/0!</v>
      </c>
      <c r="E13" s="8" t="e">
        <f>(1010/((E12/parametrit!$B$9)^parametrit!$C$9))-10</f>
        <v>#DIV/0!</v>
      </c>
      <c r="F13" s="8" t="e">
        <f>(1010/((parametrit!$F$8/F12)^parametrit!$G$8))-10</f>
        <v>#DIV/0!</v>
      </c>
      <c r="G13" s="8" t="e">
        <f>(1010/((parametrit!$F$13/G12)^parametrit!$G$13))-10</f>
        <v>#DIV/0!</v>
      </c>
      <c r="H13" s="8" t="e">
        <f>(1010/((H12/parametrit!$B$16)^parametrit!$C$16))-10</f>
        <v>#DIV/0!</v>
      </c>
      <c r="J13" s="10">
        <f>SUMIF(B13:H13,"&gt;0")</f>
        <v>0</v>
      </c>
    </row>
    <row r="16" spans="1:10" x14ac:dyDescent="0.35">
      <c r="A16" s="11" t="s">
        <v>8</v>
      </c>
      <c r="B16" s="4" t="s">
        <v>62</v>
      </c>
      <c r="C16" s="4" t="s">
        <v>57</v>
      </c>
      <c r="D16" s="4" t="s">
        <v>56</v>
      </c>
      <c r="E16" s="4" t="s">
        <v>55</v>
      </c>
      <c r="F16" s="4" t="s">
        <v>54</v>
      </c>
      <c r="G16" s="4" t="s">
        <v>53</v>
      </c>
      <c r="H16" s="4" t="s">
        <v>52</v>
      </c>
      <c r="J16" s="13" t="s">
        <v>61</v>
      </c>
    </row>
    <row r="17" spans="1:10" ht="15" thickBot="1" x14ac:dyDescent="0.4">
      <c r="A17" s="12" t="s">
        <v>59</v>
      </c>
      <c r="B17" s="17"/>
      <c r="C17" s="17"/>
      <c r="D17" s="17"/>
      <c r="E17" s="17"/>
      <c r="F17" s="17"/>
      <c r="G17" s="17"/>
      <c r="H17" s="17"/>
    </row>
    <row r="18" spans="1:10" ht="15" thickBot="1" x14ac:dyDescent="0.4">
      <c r="A18" s="12" t="s">
        <v>60</v>
      </c>
      <c r="B18" s="8" t="e">
        <f>(1010/((B17/parametrit!B13)^parametrit!C13))-10</f>
        <v>#DIV/0!</v>
      </c>
      <c r="C18" s="8" t="e">
        <f>(1010/((parametrit!$F$6/C17)^parametrit!$G$6))-10</f>
        <v>#DIV/0!</v>
      </c>
      <c r="D18" s="8" t="e">
        <f>(1010/((parametrit!$F$10/D17)^parametrit!$G$10))-10</f>
        <v>#DIV/0!</v>
      </c>
      <c r="E18" s="8" t="e">
        <f>(1010/((E17/parametrit!$B$9)^parametrit!$C$9))-10</f>
        <v>#DIV/0!</v>
      </c>
      <c r="F18" s="8" t="e">
        <f>(1010/((parametrit!$F$8/F17)^parametrit!$G$8))-10</f>
        <v>#DIV/0!</v>
      </c>
      <c r="G18" s="8" t="e">
        <f>(1010/((parametrit!$F$13/G17)^parametrit!$G$13))-10</f>
        <v>#DIV/0!</v>
      </c>
      <c r="H18" s="8" t="e">
        <f>(1010/((H17/parametrit!$B$16)^parametrit!$C$16))-10</f>
        <v>#DIV/0!</v>
      </c>
      <c r="J18" s="10">
        <f>SUMIF(B18:H18,"&gt;0")</f>
        <v>0</v>
      </c>
    </row>
    <row r="21" spans="1:10" x14ac:dyDescent="0.35">
      <c r="A21" s="5" t="s">
        <v>7</v>
      </c>
      <c r="B21" s="4" t="s">
        <v>62</v>
      </c>
      <c r="C21" s="4" t="s">
        <v>57</v>
      </c>
      <c r="D21" s="4" t="s">
        <v>56</v>
      </c>
      <c r="E21" s="4" t="s">
        <v>63</v>
      </c>
      <c r="F21" s="4" t="s">
        <v>54</v>
      </c>
      <c r="G21" s="4" t="s">
        <v>53</v>
      </c>
      <c r="H21" s="4" t="s">
        <v>52</v>
      </c>
      <c r="J21" s="13" t="s">
        <v>61</v>
      </c>
    </row>
    <row r="22" spans="1:10" ht="15" thickBot="1" x14ac:dyDescent="0.4">
      <c r="A22" s="6" t="s">
        <v>59</v>
      </c>
      <c r="B22" s="17">
        <v>26.7</v>
      </c>
      <c r="C22" s="17">
        <v>75</v>
      </c>
      <c r="D22" s="17">
        <v>1.5</v>
      </c>
      <c r="E22" s="17">
        <v>42.5</v>
      </c>
      <c r="F22" s="17">
        <v>210</v>
      </c>
      <c r="G22" s="17">
        <v>3.8</v>
      </c>
      <c r="H22" s="17">
        <v>254</v>
      </c>
    </row>
    <row r="23" spans="1:10" ht="15" thickBot="1" x14ac:dyDescent="0.4">
      <c r="A23" s="6" t="s">
        <v>60</v>
      </c>
      <c r="B23" s="8">
        <f>parametrit!H25*(parametrit!I25-'7-ottelupisteet 14-17-sarjat'!B22)^parametrit!J25</f>
        <v>0</v>
      </c>
      <c r="C23" s="8">
        <f>parametrit!H28*('7-ottelupisteet 14-17-sarjat'!C22-parametrit!I28)^parametrit!J28</f>
        <v>0</v>
      </c>
      <c r="D23" s="8">
        <f>parametrit!H29*('7-ottelupisteet 14-17-sarjat'!D22-parametrit!I29)^parametrit!J29</f>
        <v>0</v>
      </c>
      <c r="E23" s="8">
        <f>parametrit!H26*(parametrit!I26-'7-ottelupisteet 14-17-sarjat'!E22)^parametrit!J26</f>
        <v>0</v>
      </c>
      <c r="F23" s="8">
        <f>parametrit!H27*('7-ottelupisteet 14-17-sarjat'!F22-parametrit!I27)^parametrit!J27</f>
        <v>0</v>
      </c>
      <c r="G23" s="8">
        <f>parametrit!H30*('7-ottelupisteet 14-17-sarjat'!G22-parametrit!I30)^parametrit!J30</f>
        <v>0</v>
      </c>
      <c r="H23" s="8">
        <f>parametrit!H31*(parametrit!I31-'7-ottelupisteet 14-17-sarjat'!H22)^parametrit!J31</f>
        <v>0</v>
      </c>
      <c r="J23" s="10">
        <f>SUM(B23:H23)</f>
        <v>0</v>
      </c>
    </row>
    <row r="24" spans="1:10" x14ac:dyDescent="0.35">
      <c r="A24" s="22" t="s">
        <v>84</v>
      </c>
      <c r="B24" s="23">
        <v>26.7</v>
      </c>
      <c r="C24" s="23">
        <v>75</v>
      </c>
      <c r="D24" s="23">
        <v>1.5</v>
      </c>
      <c r="E24" s="23">
        <v>42.5</v>
      </c>
      <c r="F24" s="23">
        <v>210</v>
      </c>
      <c r="G24" s="23">
        <v>3.8</v>
      </c>
      <c r="H24" s="23">
        <v>254</v>
      </c>
    </row>
    <row r="26" spans="1:10" x14ac:dyDescent="0.35">
      <c r="A26" s="11" t="s">
        <v>6</v>
      </c>
      <c r="B26" s="4" t="s">
        <v>64</v>
      </c>
      <c r="C26" s="4" t="s">
        <v>57</v>
      </c>
      <c r="D26" s="4" t="s">
        <v>56</v>
      </c>
      <c r="E26" s="4" t="s">
        <v>63</v>
      </c>
      <c r="F26" s="4" t="s">
        <v>54</v>
      </c>
      <c r="G26" s="4" t="s">
        <v>53</v>
      </c>
      <c r="H26" s="4" t="s">
        <v>52</v>
      </c>
      <c r="J26" s="13" t="s">
        <v>61</v>
      </c>
    </row>
    <row r="27" spans="1:10" ht="15" thickBot="1" x14ac:dyDescent="0.4">
      <c r="A27" s="12" t="s">
        <v>59</v>
      </c>
      <c r="B27" s="17">
        <v>28.5</v>
      </c>
      <c r="C27" s="17">
        <v>75</v>
      </c>
      <c r="D27" s="17">
        <v>1.5</v>
      </c>
      <c r="E27" s="17">
        <v>38</v>
      </c>
      <c r="F27" s="17">
        <v>220</v>
      </c>
      <c r="G27" s="17">
        <v>7</v>
      </c>
      <c r="H27" s="17">
        <v>360</v>
      </c>
    </row>
    <row r="28" spans="1:10" ht="15" thickBot="1" x14ac:dyDescent="0.4">
      <c r="A28" s="12" t="s">
        <v>60</v>
      </c>
      <c r="B28" s="8">
        <f>parametrit!H35*(parametrit!I35-'7-ottelupisteet 14-17-sarjat'!B27)^parametrit!J35</f>
        <v>0</v>
      </c>
      <c r="C28" s="8">
        <f>parametrit!H38*('7-ottelupisteet 14-17-sarjat'!C27-parametrit!I38)^parametrit!J38</f>
        <v>0</v>
      </c>
      <c r="D28" s="8">
        <f>parametrit!H39*('7-ottelupisteet 14-17-sarjat'!D27-parametrit!I39)^parametrit!J39</f>
        <v>0</v>
      </c>
      <c r="E28" s="8">
        <f>parametrit!H36*(parametrit!I36-'7-ottelupisteet 14-17-sarjat'!E27)^parametrit!J36</f>
        <v>0</v>
      </c>
      <c r="F28" s="8">
        <f>parametrit!H37*('7-ottelupisteet 14-17-sarjat'!F27-parametrit!I37)^parametrit!J37</f>
        <v>0</v>
      </c>
      <c r="G28" s="8">
        <f>parametrit!H40*('7-ottelupisteet 14-17-sarjat'!G27-parametrit!I40)^parametrit!J40</f>
        <v>0</v>
      </c>
      <c r="H28" s="8">
        <f>(1010/((H27/114.34)^4))-10</f>
        <v>0.27789371377762961</v>
      </c>
      <c r="J28" s="10">
        <f>SUM(B28:H28)</f>
        <v>0.27789371377762961</v>
      </c>
    </row>
    <row r="29" spans="1:10" x14ac:dyDescent="0.35">
      <c r="A29" s="22" t="s">
        <v>84</v>
      </c>
      <c r="B29" s="23">
        <v>28.5</v>
      </c>
      <c r="C29" s="23">
        <v>75</v>
      </c>
      <c r="D29" s="23">
        <v>1.5</v>
      </c>
      <c r="E29" s="23">
        <v>38</v>
      </c>
      <c r="F29" s="23">
        <v>220</v>
      </c>
      <c r="G29" s="23">
        <v>7</v>
      </c>
      <c r="H29" s="23">
        <v>360</v>
      </c>
    </row>
    <row r="31" spans="1:10" x14ac:dyDescent="0.35">
      <c r="A31" s="24" t="s">
        <v>85</v>
      </c>
      <c r="B31" s="21"/>
      <c r="C31" s="21"/>
      <c r="D31" s="21"/>
      <c r="E31" s="21"/>
      <c r="F31" s="21"/>
    </row>
    <row r="34" spans="7:7" x14ac:dyDescent="0.35">
      <c r="G34" s="7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3279-7D26-4939-B08C-331A84C3504C}">
  <dimension ref="A1:N41"/>
  <sheetViews>
    <sheetView topLeftCell="A7" workbookViewId="0">
      <selection activeCell="J30" sqref="J30"/>
    </sheetView>
  </sheetViews>
  <sheetFormatPr defaultRowHeight="14.5" x14ac:dyDescent="0.35"/>
  <cols>
    <col min="5" max="5" width="10.453125" customWidth="1"/>
    <col min="8" max="8" width="9.26953125" bestFit="1" customWidth="1"/>
    <col min="10" max="10" width="9.08984375" customWidth="1"/>
    <col min="11" max="12" width="6.81640625" bestFit="1" customWidth="1"/>
    <col min="13" max="13" width="6.81640625" customWidth="1"/>
    <col min="14" max="14" width="10.7265625" bestFit="1" customWidth="1"/>
    <col min="15" max="15" width="8.1796875" bestFit="1" customWidth="1"/>
    <col min="16" max="16" width="7.7265625" bestFit="1" customWidth="1"/>
  </cols>
  <sheetData>
    <row r="1" spans="1:13" x14ac:dyDescent="0.35">
      <c r="A1" t="s">
        <v>13</v>
      </c>
    </row>
    <row r="2" spans="1:13" x14ac:dyDescent="0.35">
      <c r="A2" t="s">
        <v>14</v>
      </c>
      <c r="B2" t="s">
        <v>51</v>
      </c>
      <c r="C2" t="s">
        <v>50</v>
      </c>
      <c r="E2" t="s">
        <v>14</v>
      </c>
      <c r="F2" t="s">
        <v>49</v>
      </c>
      <c r="G2" t="s">
        <v>50</v>
      </c>
    </row>
    <row r="3" spans="1:13" x14ac:dyDescent="0.35">
      <c r="A3" t="s">
        <v>15</v>
      </c>
      <c r="B3">
        <v>5.36</v>
      </c>
      <c r="C3">
        <v>5.2632000000000003</v>
      </c>
      <c r="E3" t="s">
        <v>48</v>
      </c>
      <c r="F3">
        <v>234.84</v>
      </c>
      <c r="G3">
        <v>3.3332999999999999</v>
      </c>
    </row>
    <row r="4" spans="1:13" x14ac:dyDescent="0.35">
      <c r="A4" t="s">
        <v>16</v>
      </c>
      <c r="B4">
        <v>7.38</v>
      </c>
      <c r="C4">
        <v>4.7618999999999998</v>
      </c>
      <c r="E4" t="s">
        <v>17</v>
      </c>
      <c r="F4">
        <v>505.55</v>
      </c>
      <c r="G4">
        <v>3.2787000000000002</v>
      </c>
    </row>
    <row r="5" spans="1:13" x14ac:dyDescent="0.35">
      <c r="A5" t="s">
        <v>18</v>
      </c>
      <c r="B5">
        <v>9.43</v>
      </c>
      <c r="C5">
        <v>4.5454999999999997</v>
      </c>
      <c r="E5" t="s">
        <v>19</v>
      </c>
      <c r="F5">
        <v>779.19</v>
      </c>
      <c r="G5">
        <v>3.2258</v>
      </c>
    </row>
    <row r="6" spans="1:13" x14ac:dyDescent="0.35">
      <c r="A6" t="s">
        <v>20</v>
      </c>
      <c r="B6">
        <v>11.41</v>
      </c>
      <c r="C6">
        <v>4.6512000000000002</v>
      </c>
      <c r="E6" t="s">
        <v>5</v>
      </c>
      <c r="F6">
        <v>194.45</v>
      </c>
      <c r="G6">
        <v>2.9411999999999998</v>
      </c>
    </row>
    <row r="7" spans="1:13" x14ac:dyDescent="0.35">
      <c r="A7" t="s">
        <v>21</v>
      </c>
      <c r="B7">
        <v>17.21</v>
      </c>
      <c r="C7">
        <v>4.4443999999999999</v>
      </c>
      <c r="E7" t="s">
        <v>22</v>
      </c>
      <c r="F7">
        <v>437.5</v>
      </c>
      <c r="G7">
        <v>1.9417</v>
      </c>
    </row>
    <row r="8" spans="1:13" x14ac:dyDescent="0.35">
      <c r="A8" t="s">
        <v>23</v>
      </c>
      <c r="B8">
        <v>23.09</v>
      </c>
      <c r="C8">
        <v>4.3478000000000003</v>
      </c>
      <c r="E8" t="s">
        <v>2</v>
      </c>
      <c r="F8">
        <v>676.5</v>
      </c>
      <c r="G8">
        <v>2.4390000000000001</v>
      </c>
    </row>
    <row r="9" spans="1:13" x14ac:dyDescent="0.35">
      <c r="A9" t="s">
        <v>24</v>
      </c>
      <c r="B9">
        <v>37.25</v>
      </c>
      <c r="C9">
        <v>4.0815999999999999</v>
      </c>
      <c r="E9" t="s">
        <v>25</v>
      </c>
      <c r="F9">
        <v>13.94</v>
      </c>
      <c r="G9">
        <v>2.5316000000000001</v>
      </c>
    </row>
    <row r="10" spans="1:13" x14ac:dyDescent="0.35">
      <c r="A10" t="s">
        <v>26</v>
      </c>
      <c r="B10">
        <v>51.59</v>
      </c>
      <c r="C10">
        <v>3.9216000000000002</v>
      </c>
      <c r="E10" t="s">
        <v>4</v>
      </c>
      <c r="F10">
        <v>18.28</v>
      </c>
      <c r="G10">
        <v>1.2195</v>
      </c>
    </row>
    <row r="11" spans="1:13" x14ac:dyDescent="0.35">
      <c r="A11" t="s">
        <v>27</v>
      </c>
      <c r="B11">
        <v>8.57</v>
      </c>
      <c r="C11">
        <v>3.2258</v>
      </c>
      <c r="E11" t="s">
        <v>28</v>
      </c>
      <c r="F11">
        <v>60.38</v>
      </c>
      <c r="G11">
        <v>1.1765000000000001</v>
      </c>
      <c r="M11" t="s">
        <v>81</v>
      </c>
    </row>
    <row r="12" spans="1:13" x14ac:dyDescent="0.35">
      <c r="A12" t="s">
        <v>29</v>
      </c>
      <c r="B12">
        <v>11.07</v>
      </c>
      <c r="C12">
        <v>3.2258</v>
      </c>
      <c r="E12" t="s">
        <v>30</v>
      </c>
      <c r="F12">
        <v>62.58</v>
      </c>
      <c r="G12">
        <v>1.0308999999999999</v>
      </c>
    </row>
    <row r="13" spans="1:13" x14ac:dyDescent="0.35">
      <c r="A13" t="s">
        <v>31</v>
      </c>
      <c r="B13">
        <v>13.62</v>
      </c>
      <c r="C13">
        <v>3.2258</v>
      </c>
      <c r="E13" t="s">
        <v>1</v>
      </c>
      <c r="F13">
        <v>71.02</v>
      </c>
      <c r="G13">
        <v>1.1765000000000001</v>
      </c>
    </row>
    <row r="14" spans="1:13" x14ac:dyDescent="0.35">
      <c r="A14" t="s">
        <v>32</v>
      </c>
      <c r="B14">
        <v>26.69</v>
      </c>
      <c r="C14">
        <v>3.5087999999999999</v>
      </c>
      <c r="E14" t="s">
        <v>33</v>
      </c>
      <c r="F14">
        <v>95.94</v>
      </c>
      <c r="G14">
        <v>1.4493</v>
      </c>
    </row>
    <row r="15" spans="1:13" x14ac:dyDescent="0.35">
      <c r="A15" t="s">
        <v>34</v>
      </c>
      <c r="B15">
        <v>86.48</v>
      </c>
      <c r="C15" s="7">
        <v>4</v>
      </c>
      <c r="E15" t="s">
        <v>35</v>
      </c>
      <c r="F15">
        <v>21.9</v>
      </c>
      <c r="G15">
        <v>4.1666999999999996</v>
      </c>
    </row>
    <row r="16" spans="1:13" x14ac:dyDescent="0.35">
      <c r="A16" t="s">
        <v>36</v>
      </c>
      <c r="B16">
        <v>120.83</v>
      </c>
      <c r="C16" s="7">
        <v>4</v>
      </c>
      <c r="E16" t="s">
        <v>37</v>
      </c>
      <c r="F16">
        <v>44.45</v>
      </c>
      <c r="G16" s="7">
        <v>4</v>
      </c>
    </row>
    <row r="17" spans="1:14" x14ac:dyDescent="0.35">
      <c r="A17" t="s">
        <v>38</v>
      </c>
      <c r="B17">
        <v>156.99</v>
      </c>
      <c r="C17" s="7">
        <v>4</v>
      </c>
      <c r="E17" t="s">
        <v>39</v>
      </c>
      <c r="F17">
        <v>369.31</v>
      </c>
      <c r="G17">
        <v>3.8462000000000001</v>
      </c>
    </row>
    <row r="18" spans="1:14" x14ac:dyDescent="0.35">
      <c r="A18" t="s">
        <v>40</v>
      </c>
      <c r="B18">
        <v>247.03</v>
      </c>
      <c r="C18">
        <v>3.9216000000000002</v>
      </c>
      <c r="E18" t="s">
        <v>41</v>
      </c>
      <c r="F18">
        <v>507.08</v>
      </c>
      <c r="G18">
        <v>3.8462000000000001</v>
      </c>
    </row>
    <row r="19" spans="1:14" x14ac:dyDescent="0.35">
      <c r="A19" t="s">
        <v>42</v>
      </c>
      <c r="B19">
        <v>344.2</v>
      </c>
      <c r="C19">
        <v>3.8462000000000001</v>
      </c>
      <c r="E19" t="s">
        <v>43</v>
      </c>
      <c r="F19">
        <v>35.4</v>
      </c>
      <c r="G19">
        <v>3.125</v>
      </c>
    </row>
    <row r="20" spans="1:14" x14ac:dyDescent="0.35">
      <c r="A20" t="s">
        <v>44</v>
      </c>
      <c r="B20">
        <v>534.16</v>
      </c>
      <c r="C20">
        <v>3.7736000000000001</v>
      </c>
      <c r="E20" t="s">
        <v>45</v>
      </c>
      <c r="F20">
        <v>45.76</v>
      </c>
      <c r="G20">
        <v>3.125</v>
      </c>
    </row>
    <row r="21" spans="1:14" x14ac:dyDescent="0.35">
      <c r="A21" t="s">
        <v>46</v>
      </c>
      <c r="B21">
        <v>127.42</v>
      </c>
      <c r="C21">
        <v>3.3898000000000001</v>
      </c>
      <c r="E21" t="s">
        <v>47</v>
      </c>
      <c r="F21">
        <v>54</v>
      </c>
      <c r="G21">
        <v>3.125</v>
      </c>
    </row>
    <row r="23" spans="1:14" x14ac:dyDescent="0.35">
      <c r="A23" s="1" t="s">
        <v>66</v>
      </c>
      <c r="B23" s="1"/>
      <c r="G23" s="1" t="s">
        <v>72</v>
      </c>
      <c r="H23" s="1"/>
      <c r="N23" t="s">
        <v>73</v>
      </c>
    </row>
    <row r="24" spans="1:14" x14ac:dyDescent="0.35">
      <c r="A24" s="15" t="s">
        <v>67</v>
      </c>
      <c r="B24" s="1" t="s">
        <v>51</v>
      </c>
      <c r="C24" t="s">
        <v>69</v>
      </c>
      <c r="G24" s="15" t="s">
        <v>67</v>
      </c>
      <c r="H24" s="1" t="s">
        <v>50</v>
      </c>
      <c r="I24" s="1" t="s">
        <v>79</v>
      </c>
      <c r="J24" s="1" t="s">
        <v>80</v>
      </c>
      <c r="N24" t="s">
        <v>74</v>
      </c>
    </row>
    <row r="25" spans="1:14" x14ac:dyDescent="0.35">
      <c r="A25" t="s">
        <v>68</v>
      </c>
      <c r="B25">
        <v>13.96</v>
      </c>
      <c r="C25">
        <v>3.2258</v>
      </c>
      <c r="G25" t="s">
        <v>68</v>
      </c>
      <c r="H25" s="7">
        <v>9.2307600000000001</v>
      </c>
      <c r="I25" s="18">
        <v>26.7</v>
      </c>
      <c r="J25" s="18">
        <v>1.835</v>
      </c>
    </row>
    <row r="26" spans="1:14" x14ac:dyDescent="0.35">
      <c r="A26" t="s">
        <v>3</v>
      </c>
      <c r="B26">
        <v>24.63</v>
      </c>
      <c r="C26">
        <v>4.3478000000000003</v>
      </c>
      <c r="G26" t="s">
        <v>3</v>
      </c>
      <c r="H26" s="7">
        <v>4.9908700000000001</v>
      </c>
      <c r="I26" s="18">
        <v>42.5</v>
      </c>
      <c r="J26" s="18">
        <v>1.81</v>
      </c>
      <c r="N26" t="s">
        <v>75</v>
      </c>
    </row>
    <row r="27" spans="1:14" x14ac:dyDescent="0.35">
      <c r="A27" t="s">
        <v>2</v>
      </c>
      <c r="B27">
        <v>602</v>
      </c>
      <c r="C27">
        <v>2.4390000000000001</v>
      </c>
      <c r="G27" t="s">
        <v>2</v>
      </c>
      <c r="H27" s="7">
        <v>0.188807</v>
      </c>
      <c r="I27" s="18">
        <v>210</v>
      </c>
      <c r="J27" s="18">
        <v>1.41</v>
      </c>
      <c r="N27" t="s">
        <v>76</v>
      </c>
    </row>
    <row r="28" spans="1:14" x14ac:dyDescent="0.35">
      <c r="A28" t="s">
        <v>5</v>
      </c>
      <c r="B28">
        <v>175</v>
      </c>
      <c r="C28">
        <v>2.9411999999999998</v>
      </c>
      <c r="G28" t="s">
        <v>5</v>
      </c>
      <c r="H28" s="7">
        <v>1.8452299999999999</v>
      </c>
      <c r="I28" s="18">
        <v>75</v>
      </c>
      <c r="J28" s="18">
        <v>1.3480000000000001</v>
      </c>
    </row>
    <row r="29" spans="1:14" x14ac:dyDescent="0.35">
      <c r="A29" t="s">
        <v>4</v>
      </c>
      <c r="B29">
        <v>15.51</v>
      </c>
      <c r="C29">
        <v>1.2195</v>
      </c>
      <c r="G29" t="s">
        <v>4</v>
      </c>
      <c r="H29" s="7">
        <v>56.021099999999997</v>
      </c>
      <c r="I29" s="18">
        <v>1.5</v>
      </c>
      <c r="J29" s="18">
        <v>1.05</v>
      </c>
    </row>
    <row r="30" spans="1:14" x14ac:dyDescent="0.35">
      <c r="A30" t="s">
        <v>1</v>
      </c>
      <c r="B30">
        <v>48.48</v>
      </c>
      <c r="C30">
        <v>1.1765000000000001</v>
      </c>
      <c r="G30" t="s">
        <v>1</v>
      </c>
      <c r="H30" s="7">
        <v>15.9803</v>
      </c>
      <c r="I30" s="18">
        <v>3.8</v>
      </c>
      <c r="J30" s="18">
        <v>1.04</v>
      </c>
      <c r="N30" t="s">
        <v>77</v>
      </c>
    </row>
    <row r="31" spans="1:14" x14ac:dyDescent="0.35">
      <c r="A31" t="s">
        <v>0</v>
      </c>
      <c r="B31">
        <v>132.44</v>
      </c>
      <c r="C31" s="7">
        <v>4</v>
      </c>
      <c r="G31" t="s">
        <v>0</v>
      </c>
      <c r="H31" s="7">
        <v>0.11193</v>
      </c>
      <c r="I31" s="18">
        <v>254</v>
      </c>
      <c r="J31" s="18">
        <v>1.88</v>
      </c>
      <c r="N31" t="s">
        <v>78</v>
      </c>
    </row>
    <row r="32" spans="1:14" x14ac:dyDescent="0.35">
      <c r="H32" s="7"/>
      <c r="I32" s="18"/>
      <c r="J32" s="18"/>
    </row>
    <row r="33" spans="1:10" x14ac:dyDescent="0.35">
      <c r="A33" s="1" t="s">
        <v>66</v>
      </c>
      <c r="B33" s="1"/>
      <c r="G33" s="1" t="s">
        <v>72</v>
      </c>
      <c r="H33" s="19"/>
      <c r="I33" s="18"/>
      <c r="J33" s="18"/>
    </row>
    <row r="34" spans="1:10" x14ac:dyDescent="0.35">
      <c r="A34" s="14" t="s">
        <v>70</v>
      </c>
      <c r="B34" s="1" t="s">
        <v>51</v>
      </c>
      <c r="C34" t="s">
        <v>69</v>
      </c>
      <c r="G34" s="14" t="s">
        <v>70</v>
      </c>
      <c r="H34" s="19" t="s">
        <v>50</v>
      </c>
      <c r="I34" s="20" t="s">
        <v>79</v>
      </c>
      <c r="J34" s="20" t="s">
        <v>80</v>
      </c>
    </row>
    <row r="35" spans="1:10" x14ac:dyDescent="0.35">
      <c r="A35" t="s">
        <v>65</v>
      </c>
      <c r="B35">
        <v>14.35</v>
      </c>
      <c r="C35">
        <v>3.2258</v>
      </c>
      <c r="G35" t="s">
        <v>65</v>
      </c>
      <c r="H35" s="7">
        <v>5.7435200000000002</v>
      </c>
      <c r="I35" s="18">
        <v>28.5</v>
      </c>
      <c r="J35" s="18">
        <v>1.92</v>
      </c>
    </row>
    <row r="36" spans="1:10" x14ac:dyDescent="0.35">
      <c r="A36" t="s">
        <v>3</v>
      </c>
      <c r="B36">
        <v>22.41</v>
      </c>
      <c r="C36">
        <v>4.3478000000000003</v>
      </c>
      <c r="G36" t="s">
        <v>3</v>
      </c>
      <c r="H36" s="7">
        <v>5.8425000000000002</v>
      </c>
      <c r="I36" s="18">
        <v>38</v>
      </c>
      <c r="J36" s="18">
        <v>1.81</v>
      </c>
    </row>
    <row r="37" spans="1:10" x14ac:dyDescent="0.35">
      <c r="A37" t="s">
        <v>2</v>
      </c>
      <c r="B37">
        <v>706</v>
      </c>
      <c r="C37">
        <v>2.4390000000000001</v>
      </c>
      <c r="G37" t="s">
        <v>2</v>
      </c>
      <c r="H37" s="7">
        <v>0.14354</v>
      </c>
      <c r="I37" s="18">
        <v>220</v>
      </c>
      <c r="J37" s="18">
        <v>1.4</v>
      </c>
    </row>
    <row r="38" spans="1:10" x14ac:dyDescent="0.35">
      <c r="A38" t="s">
        <v>5</v>
      </c>
      <c r="B38">
        <v>204</v>
      </c>
      <c r="C38">
        <v>2.9411999999999998</v>
      </c>
      <c r="G38" t="s">
        <v>5</v>
      </c>
      <c r="H38" s="7">
        <v>0.84650000000000003</v>
      </c>
      <c r="I38" s="18">
        <v>75</v>
      </c>
      <c r="J38" s="18">
        <v>1.42</v>
      </c>
    </row>
    <row r="39" spans="1:10" x14ac:dyDescent="0.35">
      <c r="A39" t="s">
        <v>4</v>
      </c>
      <c r="B39">
        <v>18.61</v>
      </c>
      <c r="C39">
        <v>1.2195</v>
      </c>
      <c r="G39" t="s">
        <v>4</v>
      </c>
      <c r="H39" s="7">
        <v>51.39</v>
      </c>
      <c r="I39" s="18">
        <v>1.5</v>
      </c>
      <c r="J39" s="18">
        <v>1.05</v>
      </c>
    </row>
    <row r="40" spans="1:10" x14ac:dyDescent="0.35">
      <c r="A40" t="s">
        <v>1</v>
      </c>
      <c r="B40">
        <v>71.900000000000006</v>
      </c>
      <c r="C40">
        <v>1.1765000000000001</v>
      </c>
      <c r="G40" t="s">
        <v>1</v>
      </c>
      <c r="H40" s="7">
        <v>10.14</v>
      </c>
      <c r="I40" s="18">
        <v>7</v>
      </c>
      <c r="J40" s="18">
        <v>1.08</v>
      </c>
    </row>
    <row r="41" spans="1:10" x14ac:dyDescent="0.35">
      <c r="A41" t="s">
        <v>0</v>
      </c>
      <c r="B41">
        <v>114.34</v>
      </c>
      <c r="C41" s="7">
        <v>4</v>
      </c>
      <c r="G41" t="s">
        <v>0</v>
      </c>
      <c r="H41" s="7" t="s">
        <v>83</v>
      </c>
      <c r="I41" s="18"/>
      <c r="J41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47c518-f3c4-4a85-aabb-22ebd502962d" xsi:nil="true"/>
    <lcf76f155ced4ddcb4097134ff3c332f xmlns="fb2f5b6e-7915-4f67-843c-30d0980f4ad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18" ma:contentTypeDescription="Luo uusi asiakirja." ma:contentTypeScope="" ma:versionID="f4f0186614f13d2e9bb077e0f47400c8">
  <xsd:schema xmlns:xsd="http://www.w3.org/2001/XMLSchema" xmlns:xs="http://www.w3.org/2001/XMLSchema" xmlns:p="http://schemas.microsoft.com/office/2006/metadata/properties" xmlns:ns2="fb2f5b6e-7915-4f67-843c-30d0980f4ad1" xmlns:ns3="2747c518-f3c4-4a85-aabb-22ebd502962d" targetNamespace="http://schemas.microsoft.com/office/2006/metadata/properties" ma:root="true" ma:fieldsID="9995f186b238fd46e6b36c0f41263247" ns2:_="" ns3:_="">
    <xsd:import namespace="fb2f5b6e-7915-4f67-843c-30d0980f4ad1"/>
    <xsd:import namespace="2747c518-f3c4-4a85-aabb-22ebd5029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7fdc86b8-15da-440f-9d6f-909013fbaa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7c518-f3c4-4a85-aabb-22ebd5029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a3428a-8d4b-48b5-9b13-fc048549d172}" ma:internalName="TaxCatchAll" ma:showField="CatchAllData" ma:web="2747c518-f3c4-4a85-aabb-22ebd5029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50CF6-DFC3-4DAD-9826-1FCCC0C8DB35}">
  <ds:schemaRefs>
    <ds:schemaRef ds:uri="http://schemas.microsoft.com/office/2006/metadata/properties"/>
    <ds:schemaRef ds:uri="http://schemas.microsoft.com/office/infopath/2007/PartnerControls"/>
    <ds:schemaRef ds:uri="2747c518-f3c4-4a85-aabb-22ebd502962d"/>
    <ds:schemaRef ds:uri="fb2f5b6e-7915-4f67-843c-30d0980f4ad1"/>
  </ds:schemaRefs>
</ds:datastoreItem>
</file>

<file path=customXml/itemProps2.xml><?xml version="1.0" encoding="utf-8"?>
<ds:datastoreItem xmlns:ds="http://schemas.openxmlformats.org/officeDocument/2006/customXml" ds:itemID="{3D8178E5-8D3A-41D3-B4FF-764D3F379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f5b6e-7915-4f67-843c-30d0980f4ad1"/>
    <ds:schemaRef ds:uri="2747c518-f3c4-4a85-aabb-22ebd5029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59266-65D1-46DD-8FCF-F564C19A0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7-ottelupisteet 14-17-sarjat</vt:lpstr>
      <vt:lpstr>parametrit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Hannikainen</dc:creator>
  <cp:lastModifiedBy>Matti Hannikainen</cp:lastModifiedBy>
  <dcterms:created xsi:type="dcterms:W3CDTF">2024-01-05T16:16:05Z</dcterms:created>
  <dcterms:modified xsi:type="dcterms:W3CDTF">2024-02-08T10:09:01Z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0x01010022C89A6504A09D41B205EBC72FF5D04D</vt:lpwstr>
  </property>
  <property fmtid="{D5CDD505-2E9C-101B-9397-08002B2CF9AE}" pid="3" name="MediaServiceImageTags">
    <vt:lpwstr/>
  </property>
</Properties>
</file>