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6320"/>
  </bookViews>
  <sheets>
    <sheet name="Heitto-ottelut Radiomäl 9.10.16" sheetId="10" r:id="rId1"/>
    <sheet name="Lähtötiedot" sheetId="1" r:id="rId2"/>
    <sheet name="Ahkeran muut tulokset 2016" sheetId="11" r:id="rId3"/>
  </sheets>
  <definedNames>
    <definedName name="_xlnm.Print_Area" localSheetId="0">'Heitto-ottelut Radiomäl 9.10.16'!$A$1:$L$69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1" l="1"/>
  <c r="J5" i="11"/>
  <c r="D5" i="11" s="1"/>
  <c r="H5" i="11"/>
  <c r="F5" i="11"/>
  <c r="L6" i="11"/>
  <c r="J6" i="11"/>
  <c r="H6" i="11"/>
  <c r="F6" i="11"/>
  <c r="D6" i="11" l="1"/>
  <c r="J72" i="10" l="1"/>
  <c r="H72" i="10"/>
  <c r="L72" i="10"/>
  <c r="F72" i="10"/>
  <c r="J71" i="10"/>
  <c r="H71" i="10"/>
  <c r="L71" i="10"/>
  <c r="F71" i="10"/>
  <c r="J67" i="10"/>
  <c r="H67" i="10"/>
  <c r="L67" i="10"/>
  <c r="F67" i="10"/>
  <c r="J66" i="10"/>
  <c r="H66" i="10"/>
  <c r="L66" i="10"/>
  <c r="F66" i="10"/>
  <c r="J65" i="10"/>
  <c r="H65" i="10"/>
  <c r="L65" i="10"/>
  <c r="F65" i="10"/>
  <c r="J64" i="10"/>
  <c r="H64" i="10"/>
  <c r="L64" i="10"/>
  <c r="F64" i="10"/>
  <c r="J63" i="10"/>
  <c r="H63" i="10"/>
  <c r="L63" i="10"/>
  <c r="F63" i="10"/>
  <c r="J62" i="10"/>
  <c r="H62" i="10"/>
  <c r="L62" i="10"/>
  <c r="F62" i="10"/>
  <c r="J61" i="10"/>
  <c r="H61" i="10"/>
  <c r="L61" i="10"/>
  <c r="F61" i="10"/>
  <c r="J48" i="10"/>
  <c r="H48" i="10"/>
  <c r="L48" i="10"/>
  <c r="F48" i="10"/>
  <c r="J46" i="10"/>
  <c r="H46" i="10"/>
  <c r="L46" i="10"/>
  <c r="F46" i="10"/>
  <c r="J43" i="10"/>
  <c r="H43" i="10"/>
  <c r="L43" i="10"/>
  <c r="F43" i="10"/>
  <c r="J42" i="10"/>
  <c r="H42" i="10"/>
  <c r="L42" i="10"/>
  <c r="F42" i="10"/>
  <c r="J44" i="10"/>
  <c r="H44" i="10"/>
  <c r="L44" i="10"/>
  <c r="F44" i="10"/>
  <c r="J47" i="10"/>
  <c r="H47" i="10"/>
  <c r="L47" i="10"/>
  <c r="F47" i="10"/>
  <c r="J40" i="10"/>
  <c r="H40" i="10"/>
  <c r="L40" i="10"/>
  <c r="F40" i="10"/>
  <c r="J41" i="10"/>
  <c r="H41" i="10"/>
  <c r="L41" i="10"/>
  <c r="F41" i="10"/>
  <c r="J39" i="10"/>
  <c r="H39" i="10"/>
  <c r="L39" i="10"/>
  <c r="F39" i="10"/>
  <c r="J45" i="10"/>
  <c r="H45" i="10"/>
  <c r="L45" i="10"/>
  <c r="F45" i="10"/>
  <c r="J56" i="10"/>
  <c r="H56" i="10"/>
  <c r="L56" i="10"/>
  <c r="F56" i="10"/>
  <c r="J24" i="10"/>
  <c r="H24" i="10"/>
  <c r="L24" i="10"/>
  <c r="F24" i="10"/>
  <c r="J31" i="10"/>
  <c r="H31" i="10"/>
  <c r="L31" i="10"/>
  <c r="F31" i="10"/>
  <c r="J32" i="10"/>
  <c r="H32" i="10"/>
  <c r="L32" i="10"/>
  <c r="F32" i="10"/>
  <c r="J30" i="10"/>
  <c r="H30" i="10"/>
  <c r="L30" i="10"/>
  <c r="F30" i="10"/>
  <c r="D67" i="10" l="1"/>
  <c r="D65" i="10"/>
  <c r="D63" i="10"/>
  <c r="D64" i="10"/>
  <c r="D72" i="10"/>
  <c r="D62" i="10"/>
  <c r="D71" i="10"/>
  <c r="D61" i="10"/>
  <c r="D66" i="10"/>
  <c r="D46" i="10"/>
  <c r="D56" i="10"/>
  <c r="D48" i="10"/>
  <c r="D24" i="10"/>
  <c r="D39" i="10"/>
  <c r="D41" i="10"/>
  <c r="D40" i="10"/>
  <c r="D47" i="10"/>
  <c r="D44" i="10"/>
  <c r="D42" i="10"/>
  <c r="D43" i="10"/>
  <c r="D45" i="10"/>
  <c r="D31" i="10"/>
  <c r="D30" i="10"/>
  <c r="D32" i="10"/>
  <c r="J5" i="10"/>
  <c r="J54" i="10"/>
  <c r="H54" i="10"/>
  <c r="L54" i="10"/>
  <c r="F54" i="10"/>
  <c r="J53" i="10"/>
  <c r="H53" i="10"/>
  <c r="L53" i="10"/>
  <c r="F53" i="10"/>
  <c r="J22" i="10"/>
  <c r="H22" i="10"/>
  <c r="L22" i="10"/>
  <c r="F22" i="10"/>
  <c r="J13" i="10"/>
  <c r="H13" i="10"/>
  <c r="F13" i="10"/>
  <c r="J8" i="10"/>
  <c r="H8" i="10"/>
  <c r="L8" i="10"/>
  <c r="F8" i="10"/>
  <c r="J7" i="10"/>
  <c r="H7" i="10"/>
  <c r="L7" i="10"/>
  <c r="F7" i="10"/>
  <c r="L12" i="10"/>
  <c r="D53" i="10" l="1"/>
  <c r="D54" i="10"/>
  <c r="D13" i="10"/>
  <c r="D22" i="10"/>
  <c r="D8" i="10"/>
  <c r="D7" i="10"/>
  <c r="H5" i="10" l="1"/>
  <c r="L5" i="10"/>
  <c r="F5" i="10"/>
  <c r="J6" i="10"/>
  <c r="H6" i="10"/>
  <c r="L6" i="10"/>
  <c r="F6" i="10"/>
  <c r="J12" i="10"/>
  <c r="H12" i="10"/>
  <c r="F12" i="10"/>
  <c r="D12" i="10" l="1"/>
  <c r="D5" i="10"/>
  <c r="D6" i="10"/>
  <c r="J55" i="10"/>
  <c r="J52" i="10"/>
  <c r="J33" i="10"/>
  <c r="J29" i="10"/>
  <c r="J28" i="10"/>
  <c r="J60" i="10"/>
  <c r="J38" i="10"/>
  <c r="J37" i="10"/>
  <c r="J21" i="10"/>
  <c r="J20" i="10"/>
  <c r="J23" i="10"/>
  <c r="J19" i="10"/>
  <c r="J17" i="10"/>
  <c r="J18" i="10"/>
  <c r="J4" i="10"/>
  <c r="H55" i="10"/>
  <c r="H52" i="10"/>
  <c r="H33" i="10"/>
  <c r="H29" i="10"/>
  <c r="H28" i="10"/>
  <c r="H60" i="10"/>
  <c r="H38" i="10"/>
  <c r="H37" i="10"/>
  <c r="H21" i="10"/>
  <c r="H20" i="10"/>
  <c r="H23" i="10"/>
  <c r="H19" i="10"/>
  <c r="H17" i="10"/>
  <c r="H18" i="10"/>
  <c r="H4" i="10"/>
  <c r="L55" i="10"/>
  <c r="L52" i="10"/>
  <c r="L33" i="10"/>
  <c r="L29" i="10"/>
  <c r="L28" i="10"/>
  <c r="L60" i="10"/>
  <c r="L38" i="10"/>
  <c r="L37" i="10"/>
  <c r="L21" i="10"/>
  <c r="L20" i="10"/>
  <c r="L23" i="10"/>
  <c r="L19" i="10"/>
  <c r="L17" i="10"/>
  <c r="L18" i="10"/>
  <c r="L4" i="10"/>
  <c r="F55" i="10"/>
  <c r="F52" i="10"/>
  <c r="F33" i="10"/>
  <c r="F29" i="10"/>
  <c r="F28" i="10"/>
  <c r="F60" i="10"/>
  <c r="F38" i="10"/>
  <c r="F37" i="10"/>
  <c r="F21" i="10"/>
  <c r="F20" i="10"/>
  <c r="F23" i="10"/>
  <c r="F19" i="10"/>
  <c r="F17" i="10"/>
  <c r="F18" i="10"/>
  <c r="F4" i="10"/>
  <c r="D21" i="10" l="1"/>
  <c r="D20" i="10"/>
  <c r="D23" i="10"/>
  <c r="D19" i="10"/>
  <c r="A38" i="10" l="1"/>
  <c r="A29" i="10"/>
  <c r="D60" i="10" l="1"/>
  <c r="D55" i="10"/>
  <c r="D52" i="10"/>
  <c r="D38" i="10"/>
  <c r="D37" i="10"/>
  <c r="D17" i="10"/>
  <c r="D18" i="10"/>
  <c r="D33" i="10"/>
  <c r="D29" i="10"/>
  <c r="D28" i="10"/>
  <c r="D4" i="10"/>
</calcChain>
</file>

<file path=xl/sharedStrings.xml><?xml version="1.0" encoding="utf-8"?>
<sst xmlns="http://schemas.openxmlformats.org/spreadsheetml/2006/main" count="202" uniqueCount="105">
  <si>
    <t>kuula</t>
  </si>
  <si>
    <t>kiekko</t>
  </si>
  <si>
    <t>moukari</t>
  </si>
  <si>
    <t>keihäs</t>
  </si>
  <si>
    <t>SEURA</t>
  </si>
  <si>
    <t>P9</t>
  </si>
  <si>
    <t>P11</t>
  </si>
  <si>
    <t>T15</t>
  </si>
  <si>
    <t>T13</t>
  </si>
  <si>
    <t>T11</t>
  </si>
  <si>
    <t>T9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</si>
  <si>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</si>
  <si>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</si>
  <si>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</si>
  <si>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</si>
  <si>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</si>
  <si>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</si>
  <si>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</si>
  <si>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</si>
  <si>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</si>
  <si>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</si>
  <si>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</si>
  <si>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</si>
  <si>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</si>
  <si>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</si>
  <si>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</si>
  <si>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</si>
  <si>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</si>
  <si>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</si>
  <si>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</si>
  <si>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</si>
  <si>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Toivola Jade</t>
  </si>
  <si>
    <t>P13</t>
  </si>
  <si>
    <t>Pirttimäki Jimi</t>
  </si>
  <si>
    <t>HEITTONELIOTTELU</t>
  </si>
  <si>
    <t>Kaipiainen Jesse</t>
  </si>
  <si>
    <t>KeskiUYU</t>
  </si>
  <si>
    <t>Rauhamaa Alisa</t>
  </si>
  <si>
    <t>Järvinen Tiina</t>
  </si>
  <si>
    <t>Kärhä Senja</t>
  </si>
  <si>
    <t>LoimJa</t>
  </si>
  <si>
    <t>PorvU</t>
  </si>
  <si>
    <t>Kärhä Pinja</t>
  </si>
  <si>
    <t>Kärhä Venla</t>
  </si>
  <si>
    <t>Råstedt Ella</t>
  </si>
  <si>
    <t>EsboIF</t>
  </si>
  <si>
    <t>KärkKV</t>
  </si>
  <si>
    <t>Kangasniemi Aatu</t>
  </si>
  <si>
    <t>Herrala Juho</t>
  </si>
  <si>
    <t>KokemKV</t>
  </si>
  <si>
    <t>Herrala Lyydia</t>
  </si>
  <si>
    <t>Huhta Mikko</t>
  </si>
  <si>
    <t>Rustholkarhu Onni</t>
  </si>
  <si>
    <t>Radiomäen heitto-ottelu 9.10.2016 - ottelupisteet / laskenta SUL 21.10.2020</t>
  </si>
  <si>
    <t>Björksten Jessica</t>
  </si>
  <si>
    <t>BorgåAk</t>
  </si>
  <si>
    <t>Toivola Ruth</t>
  </si>
  <si>
    <t>LahdA</t>
  </si>
  <si>
    <t>Taipale Joona</t>
  </si>
  <si>
    <t>PälkLL</t>
  </si>
  <si>
    <t>Hietanen Elias</t>
  </si>
  <si>
    <t>RiihimKi</t>
  </si>
  <si>
    <t>Huovinen Jesper</t>
  </si>
  <si>
    <t>Rantala Edith</t>
  </si>
  <si>
    <t>Heino Saana</t>
  </si>
  <si>
    <t>Hautaniemi Vilja</t>
  </si>
  <si>
    <t>Huovinen Jessica</t>
  </si>
  <si>
    <t>Aalto Isabella</t>
  </si>
  <si>
    <t>Porvari Eemil</t>
  </si>
  <si>
    <t>HartVoi</t>
  </si>
  <si>
    <t>Hiivola Otto</t>
  </si>
  <si>
    <t>KalVa</t>
  </si>
  <si>
    <t>Lind Justus</t>
  </si>
  <si>
    <t>OrimJy</t>
  </si>
  <si>
    <t>Johansson Aron</t>
  </si>
  <si>
    <t>VihdVie</t>
  </si>
  <si>
    <t>Saikkonen Tara</t>
  </si>
  <si>
    <t>ParikkU</t>
  </si>
  <si>
    <t>Puukka Joanna</t>
  </si>
  <si>
    <t>IitPy</t>
  </si>
  <si>
    <t>Hietanen Emmi</t>
  </si>
  <si>
    <t>Hirvonen Nea</t>
  </si>
  <si>
    <t>Heino Riina</t>
  </si>
  <si>
    <t>Pirinen Henna</t>
  </si>
  <si>
    <t>Taipale Viivi</t>
  </si>
  <si>
    <t>Pikkarainen Petra</t>
  </si>
  <si>
    <t>Toivonen Vilma</t>
  </si>
  <si>
    <t>HämeenlTa</t>
  </si>
  <si>
    <t>Jylhämaa Johanna</t>
  </si>
  <si>
    <t>Kosonen Silja</t>
  </si>
  <si>
    <t>RaisKu</t>
  </si>
  <si>
    <t>Pikkarainen Pinja</t>
  </si>
  <si>
    <t>Toivonen Silja</t>
  </si>
  <si>
    <t>Ollas Emmy</t>
  </si>
  <si>
    <t>Toivola Venla</t>
  </si>
  <si>
    <t>HyvsU</t>
  </si>
  <si>
    <t>Heino Mona</t>
  </si>
  <si>
    <t>Pirinen Venla</t>
  </si>
  <si>
    <t>Olenius Lina</t>
  </si>
  <si>
    <t>P15</t>
  </si>
  <si>
    <t>Lind Jasper</t>
  </si>
  <si>
    <t>Jylhämaa Juho</t>
  </si>
  <si>
    <t>Lahti 9.10.2016</t>
  </si>
  <si>
    <t>Raasepori 18.9.2016</t>
  </si>
  <si>
    <t>2016 heittoneliottelutuloksia - ottelupisteet / laskenta SUL 21.10.2020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</si>
</sst>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m_k_-;\-* #,##0\ _m_k_-;_-* &quot;-&quot;\ _m_k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1" fontId="0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43" fontId="7" fillId="0" borderId="0" xfId="1" applyFont="1" applyAlignment="1">
      <alignment horizontal="center"/>
    </xf>
    <xf numFmtId="41" fontId="3" fillId="0" borderId="0" xfId="2" applyFont="1" applyFill="1" applyAlignment="1">
      <alignment horizontal="center"/>
    </xf>
    <xf numFmtId="41" fontId="3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C6E0B4"/>
      <color rgb="FFF8CBAD"/>
      <color rgb="FFD9D9D9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89"/>
  <sheetViews>
    <sheetView tabSelected="1" zoomScaleNormal="100"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1"/>
    <col min="2" max="3" width="20.7109375" style="1" customWidth="1"/>
    <col min="4" max="4" width="18.7109375" style="1" customWidth="1"/>
    <col min="5" max="6" width="6.7109375" style="2" customWidth="1"/>
    <col min="7" max="7" width="6.7109375" style="3" customWidth="1"/>
    <col min="8" max="8" width="6.7109375" style="4" customWidth="1"/>
    <col min="9" max="10" width="6.7109375" style="9" customWidth="1"/>
    <col min="11" max="11" width="6.7109375" style="3" customWidth="1"/>
    <col min="12" max="12" width="6.7109375" style="4" customWidth="1"/>
    <col min="13" max="21" width="12.7109375" style="1" customWidth="1"/>
    <col min="22" max="16384" width="9.140625" style="1"/>
  </cols>
  <sheetData>
    <row r="1" spans="1:12" s="10" customFormat="1" ht="18.75" x14ac:dyDescent="0.3">
      <c r="A1" s="48" t="s">
        <v>53</v>
      </c>
    </row>
    <row r="2" spans="1:12" s="10" customFormat="1" x14ac:dyDescent="0.25"/>
    <row r="3" spans="1:12" ht="15" customHeight="1" x14ac:dyDescent="0.25">
      <c r="A3" s="37"/>
      <c r="B3" s="5" t="s">
        <v>10</v>
      </c>
      <c r="C3" s="5" t="s">
        <v>4</v>
      </c>
      <c r="D3" s="5" t="s">
        <v>34</v>
      </c>
      <c r="E3" s="50" t="s">
        <v>0</v>
      </c>
      <c r="F3" s="51"/>
      <c r="G3" s="50" t="s">
        <v>3</v>
      </c>
      <c r="H3" s="51"/>
      <c r="I3" s="50" t="s">
        <v>1</v>
      </c>
      <c r="J3" s="51"/>
      <c r="K3" s="52" t="s">
        <v>2</v>
      </c>
      <c r="L3" s="51"/>
    </row>
    <row r="4" spans="1:12" x14ac:dyDescent="0.25">
      <c r="A4" s="7">
        <v>1</v>
      </c>
      <c r="B4" s="40" t="s">
        <v>42</v>
      </c>
      <c r="C4" s="40" t="s">
        <v>40</v>
      </c>
      <c r="D4" s="39">
        <f>F4+L4+H4+J4</f>
        <v>1542</v>
      </c>
      <c r="E4" s="42">
        <v>9.3000000000000007</v>
      </c>
      <c r="F4" s="36">
        <f t="shared" ref="F4" si="0">ROUNDDOWN(56.0211*((E4)-1.5)^1.05,0)</f>
        <v>484</v>
      </c>
      <c r="G4" s="8">
        <v>18.73</v>
      </c>
      <c r="H4" s="36">
        <f t="shared" ref="H4" si="1">ROUNDDOWN(15.9803*((G4)-3.8)^1.04,0)</f>
        <v>265</v>
      </c>
      <c r="I4" s="8">
        <v>23.22</v>
      </c>
      <c r="J4" s="36">
        <f t="shared" ref="J4" si="2">ROUNDDOWN(12.3311*((I4)-3)^1.1,0)</f>
        <v>336</v>
      </c>
      <c r="K4" s="8">
        <v>28.33</v>
      </c>
      <c r="L4" s="36">
        <f t="shared" ref="L4" si="3">ROUNDDOWN(17.5458*((K4)-6)^1.05,0)</f>
        <v>457</v>
      </c>
    </row>
    <row r="5" spans="1:12" x14ac:dyDescent="0.25">
      <c r="A5" s="7">
        <v>2</v>
      </c>
      <c r="B5" s="40" t="s">
        <v>43</v>
      </c>
      <c r="C5" s="40" t="s">
        <v>40</v>
      </c>
      <c r="D5" s="39">
        <f>F5+L5+H5+J5</f>
        <v>1119</v>
      </c>
      <c r="E5" s="8">
        <v>7.48</v>
      </c>
      <c r="F5" s="36">
        <f>ROUNDDOWN(56.0211*((E5)-1.5)^1.05,0)</f>
        <v>366</v>
      </c>
      <c r="G5" s="8">
        <v>14.66</v>
      </c>
      <c r="H5" s="36">
        <f>ROUNDDOWN(15.9803*((G5)-3.8)^1.04,0)</f>
        <v>190</v>
      </c>
      <c r="I5" s="8">
        <v>18.13</v>
      </c>
      <c r="J5" s="36">
        <f>ROUNDDOWN(12.3311*((I5)-3)^1.1,0)</f>
        <v>244</v>
      </c>
      <c r="K5" s="8">
        <v>21.86</v>
      </c>
      <c r="L5" s="36">
        <f>ROUNDDOWN(17.5458*((K5)-6)^1.05,0)</f>
        <v>319</v>
      </c>
    </row>
    <row r="6" spans="1:12" x14ac:dyDescent="0.25">
      <c r="A6" s="7">
        <v>3</v>
      </c>
      <c r="B6" s="40" t="s">
        <v>54</v>
      </c>
      <c r="C6" s="40" t="s">
        <v>55</v>
      </c>
      <c r="D6" s="39">
        <f>F6+L6+H6+J6</f>
        <v>962</v>
      </c>
      <c r="E6" s="8">
        <v>7.56</v>
      </c>
      <c r="F6" s="36">
        <f t="shared" ref="F6:F8" si="4">ROUNDDOWN(56.0211*((E6)-1.5)^1.05,0)</f>
        <v>371</v>
      </c>
      <c r="G6" s="8">
        <v>15.16</v>
      </c>
      <c r="H6" s="36">
        <f t="shared" ref="H6:H8" si="5">ROUNDDOWN(15.9803*((G6)-3.8)^1.04,0)</f>
        <v>200</v>
      </c>
      <c r="I6" s="8">
        <v>16.04</v>
      </c>
      <c r="J6" s="36">
        <f t="shared" ref="J6" si="6">ROUNDDOWN(12.3311*((I6)-3)^1.1,0)</f>
        <v>207</v>
      </c>
      <c r="K6" s="8">
        <v>15.4</v>
      </c>
      <c r="L6" s="36">
        <f t="shared" ref="L6:L8" si="7">ROUNDDOWN(17.5458*((K6)-6)^1.05,0)</f>
        <v>184</v>
      </c>
    </row>
    <row r="7" spans="1:12" x14ac:dyDescent="0.25">
      <c r="A7" s="7">
        <v>4</v>
      </c>
      <c r="B7" s="40" t="s">
        <v>56</v>
      </c>
      <c r="C7" s="40" t="s">
        <v>95</v>
      </c>
      <c r="D7" s="39">
        <f>F7+L7+H7+J7</f>
        <v>794</v>
      </c>
      <c r="E7" s="8">
        <v>5.49</v>
      </c>
      <c r="F7" s="36">
        <f t="shared" si="4"/>
        <v>239</v>
      </c>
      <c r="G7" s="8">
        <v>16.079999999999998</v>
      </c>
      <c r="H7" s="36">
        <f t="shared" si="5"/>
        <v>216</v>
      </c>
      <c r="I7" s="8">
        <v>15.42</v>
      </c>
      <c r="J7" s="36">
        <f t="shared" ref="J7:J8" si="8">ROUNDDOWN(12.3311*((I7)-3)^1.1,0)</f>
        <v>197</v>
      </c>
      <c r="K7" s="8">
        <v>13.33</v>
      </c>
      <c r="L7" s="36">
        <f t="shared" si="7"/>
        <v>142</v>
      </c>
    </row>
    <row r="8" spans="1:12" x14ac:dyDescent="0.25">
      <c r="A8" s="7">
        <v>5</v>
      </c>
      <c r="B8" s="40" t="s">
        <v>39</v>
      </c>
      <c r="C8" s="40" t="s">
        <v>40</v>
      </c>
      <c r="D8" s="39">
        <f>F8+L8+H8+J8</f>
        <v>403</v>
      </c>
      <c r="E8" s="8">
        <v>4.5</v>
      </c>
      <c r="F8" s="36">
        <f t="shared" si="4"/>
        <v>177</v>
      </c>
      <c r="G8" s="8">
        <v>6.39</v>
      </c>
      <c r="H8" s="36">
        <f t="shared" si="5"/>
        <v>42</v>
      </c>
      <c r="I8" s="8">
        <v>8.98</v>
      </c>
      <c r="J8" s="36">
        <f t="shared" si="8"/>
        <v>88</v>
      </c>
      <c r="K8" s="8">
        <v>11.08</v>
      </c>
      <c r="L8" s="36">
        <f t="shared" si="7"/>
        <v>96</v>
      </c>
    </row>
    <row r="9" spans="1:12" x14ac:dyDescent="0.25">
      <c r="A9" s="11"/>
      <c r="B9" s="43"/>
      <c r="C9" s="43"/>
      <c r="D9" s="49"/>
      <c r="E9" s="12"/>
      <c r="F9" s="14"/>
      <c r="G9" s="12"/>
      <c r="H9" s="13"/>
      <c r="I9" s="12"/>
      <c r="J9" s="13"/>
      <c r="K9" s="12"/>
      <c r="L9" s="13"/>
    </row>
    <row r="10" spans="1:12" s="10" customFormat="1" x14ac:dyDescent="0.25"/>
    <row r="11" spans="1:12" s="10" customFormat="1" x14ac:dyDescent="0.25">
      <c r="A11" s="37"/>
      <c r="B11" s="41" t="s">
        <v>5</v>
      </c>
      <c r="C11" s="41" t="s">
        <v>4</v>
      </c>
      <c r="D11" s="41" t="s">
        <v>34</v>
      </c>
      <c r="E11" s="50" t="s">
        <v>0</v>
      </c>
      <c r="F11" s="51"/>
      <c r="G11" s="50" t="s">
        <v>3</v>
      </c>
      <c r="H11" s="51"/>
      <c r="I11" s="50" t="s">
        <v>1</v>
      </c>
      <c r="J11" s="51"/>
      <c r="K11" s="52" t="s">
        <v>2</v>
      </c>
      <c r="L11" s="51"/>
    </row>
    <row r="12" spans="1:12" s="10" customFormat="1" x14ac:dyDescent="0.25">
      <c r="A12" s="7">
        <v>1</v>
      </c>
      <c r="B12" s="40" t="s">
        <v>35</v>
      </c>
      <c r="C12" s="40" t="s">
        <v>36</v>
      </c>
      <c r="D12" s="39">
        <f>F12+L12+H12+J12</f>
        <v>693</v>
      </c>
      <c r="E12" s="8">
        <v>7.28</v>
      </c>
      <c r="F12" s="36">
        <f t="shared" ref="F12" si="9">ROUNDDOWN(51.39*((E12)-1.5)^1.05,0)</f>
        <v>324</v>
      </c>
      <c r="G12" s="8">
        <v>20.260000000000002</v>
      </c>
      <c r="H12" s="36">
        <f t="shared" ref="H12" si="10">ROUNDDOWN(10.14*((G12)-7)^1.08,0)</f>
        <v>165</v>
      </c>
      <c r="I12" s="8">
        <v>12.26</v>
      </c>
      <c r="J12" s="36">
        <f t="shared" ref="J12" si="11">ROUNDDOWN(12.91*((I12)-4)^1.1,0)</f>
        <v>131</v>
      </c>
      <c r="K12" s="8">
        <v>12.21</v>
      </c>
      <c r="L12" s="36">
        <f t="shared" ref="L12" si="12">ROUNDDOWN(13.0449*((K12)-7)^1.05,0)</f>
        <v>73</v>
      </c>
    </row>
    <row r="13" spans="1:12" s="10" customFormat="1" x14ac:dyDescent="0.25">
      <c r="A13" s="7">
        <v>2</v>
      </c>
      <c r="B13" s="40" t="s">
        <v>33</v>
      </c>
      <c r="C13" s="40" t="s">
        <v>46</v>
      </c>
      <c r="D13" s="39">
        <f>F13+L13+H13+J13</f>
        <v>407</v>
      </c>
      <c r="E13" s="8">
        <v>5.17</v>
      </c>
      <c r="F13" s="36">
        <f t="shared" ref="F13" si="13">ROUNDDOWN(51.39*((E13)-1.5)^1.05,0)</f>
        <v>201</v>
      </c>
      <c r="G13" s="8">
        <v>15.06</v>
      </c>
      <c r="H13" s="36">
        <f t="shared" ref="H13" si="14">ROUNDDOWN(10.14*((G13)-7)^1.08,0)</f>
        <v>96</v>
      </c>
      <c r="I13" s="8">
        <v>11.07</v>
      </c>
      <c r="J13" s="36">
        <f t="shared" ref="J13" si="15">ROUNDDOWN(12.91*((I13)-4)^1.1,0)</f>
        <v>110</v>
      </c>
      <c r="K13" s="8">
        <v>4.6500000000000004</v>
      </c>
      <c r="L13" s="36">
        <v>0</v>
      </c>
    </row>
    <row r="14" spans="1:12" s="10" customFormat="1" x14ac:dyDescent="0.25">
      <c r="A14" s="11"/>
      <c r="B14" s="43"/>
      <c r="C14" s="43"/>
      <c r="D14" s="49"/>
      <c r="E14" s="12"/>
      <c r="F14" s="14"/>
      <c r="G14" s="12"/>
      <c r="H14" s="13"/>
      <c r="I14" s="12"/>
      <c r="J14" s="13"/>
      <c r="K14" s="12"/>
      <c r="L14" s="13"/>
    </row>
    <row r="15" spans="1:12" s="10" customFormat="1" x14ac:dyDescent="0.25"/>
    <row r="16" spans="1:12" s="10" customFormat="1" x14ac:dyDescent="0.25">
      <c r="A16" s="37"/>
      <c r="B16" s="41" t="s">
        <v>9</v>
      </c>
      <c r="C16" s="41" t="s">
        <v>4</v>
      </c>
      <c r="D16" s="41" t="s">
        <v>34</v>
      </c>
      <c r="E16" s="50" t="s">
        <v>0</v>
      </c>
      <c r="F16" s="51"/>
      <c r="G16" s="50" t="s">
        <v>3</v>
      </c>
      <c r="H16" s="51"/>
      <c r="I16" s="50" t="s">
        <v>1</v>
      </c>
      <c r="J16" s="51"/>
      <c r="K16" s="52" t="s">
        <v>2</v>
      </c>
      <c r="L16" s="51"/>
    </row>
    <row r="17" spans="1:12" s="10" customFormat="1" x14ac:dyDescent="0.25">
      <c r="A17" s="6">
        <v>1</v>
      </c>
      <c r="B17" s="38" t="s">
        <v>63</v>
      </c>
      <c r="C17" s="38" t="s">
        <v>57</v>
      </c>
      <c r="D17" s="39">
        <f>F17+L17+H17+J17</f>
        <v>1298</v>
      </c>
      <c r="E17" s="8">
        <v>8.35</v>
      </c>
      <c r="F17" s="36">
        <f>ROUNDDOWN(56.0211*((E17)-1.5)^1.05,0)</f>
        <v>422</v>
      </c>
      <c r="G17" s="8">
        <v>15.14</v>
      </c>
      <c r="H17" s="36">
        <f>ROUNDDOWN(15.9803*((G17)-3.8)^1.04,0)</f>
        <v>199</v>
      </c>
      <c r="I17" s="8">
        <v>17.3</v>
      </c>
      <c r="J17" s="36">
        <f>ROUNDDOWN(12.3311*((I17)-3)^1.1,0)</f>
        <v>230</v>
      </c>
      <c r="K17" s="8">
        <v>27.85</v>
      </c>
      <c r="L17" s="36">
        <f>ROUNDDOWN(17.5458*((K17)-6)^1.05,0)</f>
        <v>447</v>
      </c>
    </row>
    <row r="18" spans="1:12" s="10" customFormat="1" x14ac:dyDescent="0.25">
      <c r="A18" s="7">
        <v>2</v>
      </c>
      <c r="B18" s="40" t="s">
        <v>64</v>
      </c>
      <c r="C18" s="40" t="s">
        <v>57</v>
      </c>
      <c r="D18" s="39">
        <f>F18+L18+H18+J18</f>
        <v>888</v>
      </c>
      <c r="E18" s="8">
        <v>6.95</v>
      </c>
      <c r="F18" s="36">
        <f t="shared" ref="F18:F23" si="16">ROUNDDOWN(56.0211*((E18)-1.5)^1.05,0)</f>
        <v>332</v>
      </c>
      <c r="G18" s="8">
        <v>15.5</v>
      </c>
      <c r="H18" s="36">
        <f t="shared" ref="H18:H23" si="17">ROUNDDOWN(15.9803*((G18)-3.8)^1.04,0)</f>
        <v>206</v>
      </c>
      <c r="I18" s="8">
        <v>14.22</v>
      </c>
      <c r="J18" s="36">
        <f t="shared" ref="J18:J23" si="18">ROUNDDOWN(12.3311*((I18)-3)^1.1,0)</f>
        <v>176</v>
      </c>
      <c r="K18" s="8">
        <v>14.93</v>
      </c>
      <c r="L18" s="36">
        <f t="shared" ref="L18:L23" si="19">ROUNDDOWN(17.5458*((K18)-6)^1.05,0)</f>
        <v>174</v>
      </c>
    </row>
    <row r="19" spans="1:12" s="10" customFormat="1" x14ac:dyDescent="0.25">
      <c r="A19" s="7">
        <v>3</v>
      </c>
      <c r="B19" s="40" t="s">
        <v>44</v>
      </c>
      <c r="C19" s="40" t="s">
        <v>45</v>
      </c>
      <c r="D19" s="39">
        <f>F19+L19+H19+J19</f>
        <v>772</v>
      </c>
      <c r="E19" s="8">
        <v>6.05</v>
      </c>
      <c r="F19" s="36">
        <f t="shared" si="16"/>
        <v>274</v>
      </c>
      <c r="G19" s="8">
        <v>18.45</v>
      </c>
      <c r="H19" s="36">
        <f t="shared" si="17"/>
        <v>260</v>
      </c>
      <c r="I19" s="8">
        <v>10.86</v>
      </c>
      <c r="J19" s="36">
        <f t="shared" si="18"/>
        <v>119</v>
      </c>
      <c r="K19" s="8">
        <v>12.22</v>
      </c>
      <c r="L19" s="36">
        <f t="shared" si="19"/>
        <v>119</v>
      </c>
    </row>
    <row r="20" spans="1:12" s="10" customFormat="1" x14ac:dyDescent="0.25">
      <c r="A20" s="7">
        <v>4</v>
      </c>
      <c r="B20" s="40" t="s">
        <v>31</v>
      </c>
      <c r="C20" s="40" t="s">
        <v>57</v>
      </c>
      <c r="D20" s="39">
        <f>F20+L20+H20+J20</f>
        <v>754</v>
      </c>
      <c r="E20" s="8">
        <v>5.48</v>
      </c>
      <c r="F20" s="36">
        <f>ROUNDDOWN(56.0211*((E20)-1.5)^1.05,0)</f>
        <v>238</v>
      </c>
      <c r="G20" s="8">
        <v>15.55</v>
      </c>
      <c r="H20" s="36">
        <f>ROUNDDOWN(15.9803*((G20)-3.8)^1.04,0)</f>
        <v>207</v>
      </c>
      <c r="I20" s="8">
        <v>13.1</v>
      </c>
      <c r="J20" s="36">
        <f>ROUNDDOWN(12.3311*((I20)-3)^1.1,0)</f>
        <v>156</v>
      </c>
      <c r="K20" s="8">
        <v>13.87</v>
      </c>
      <c r="L20" s="36">
        <f>ROUNDDOWN(17.5458*((K20)-6)^1.05,0)</f>
        <v>153</v>
      </c>
    </row>
    <row r="21" spans="1:12" s="10" customFormat="1" x14ac:dyDescent="0.25">
      <c r="A21" s="7">
        <v>5</v>
      </c>
      <c r="B21" s="40" t="s">
        <v>67</v>
      </c>
      <c r="C21" s="40" t="s">
        <v>57</v>
      </c>
      <c r="D21" s="39">
        <f>F21+L21+H21+J21</f>
        <v>748</v>
      </c>
      <c r="E21" s="8">
        <v>5.24</v>
      </c>
      <c r="F21" s="36">
        <f>ROUNDDOWN(56.0211*((E21)-1.5)^1.05,0)</f>
        <v>223</v>
      </c>
      <c r="G21" s="8">
        <v>12.3</v>
      </c>
      <c r="H21" s="36">
        <f>ROUNDDOWN(15.9803*((G21)-3.8)^1.04,0)</f>
        <v>147</v>
      </c>
      <c r="I21" s="8">
        <v>13.57</v>
      </c>
      <c r="J21" s="36">
        <f>ROUNDDOWN(12.3311*((I21)-3)^1.1,0)</f>
        <v>165</v>
      </c>
      <c r="K21" s="8">
        <v>16.809999999999999</v>
      </c>
      <c r="L21" s="36">
        <f>ROUNDDOWN(17.5458*((K21)-6)^1.05,0)</f>
        <v>213</v>
      </c>
    </row>
    <row r="22" spans="1:12" s="10" customFormat="1" x14ac:dyDescent="0.25">
      <c r="A22" s="7">
        <v>6</v>
      </c>
      <c r="B22" s="40" t="s">
        <v>37</v>
      </c>
      <c r="C22" s="40" t="s">
        <v>46</v>
      </c>
      <c r="D22" s="39">
        <f>F22+L22+H22+J22</f>
        <v>671</v>
      </c>
      <c r="E22" s="8">
        <v>5.45</v>
      </c>
      <c r="F22" s="36">
        <f t="shared" ref="F22" si="20">ROUNDDOWN(56.0211*((E22)-1.5)^1.05,0)</f>
        <v>237</v>
      </c>
      <c r="G22" s="8">
        <v>17.16</v>
      </c>
      <c r="H22" s="36">
        <f t="shared" ref="H22" si="21">ROUNDDOWN(15.9803*((G22)-3.8)^1.04,0)</f>
        <v>236</v>
      </c>
      <c r="I22" s="8">
        <v>8.66</v>
      </c>
      <c r="J22" s="36">
        <f t="shared" ref="J22" si="22">ROUNDDOWN(12.3311*((I22)-3)^1.1,0)</f>
        <v>83</v>
      </c>
      <c r="K22" s="8">
        <v>12.03</v>
      </c>
      <c r="L22" s="36">
        <f t="shared" ref="L22" si="23">ROUNDDOWN(17.5458*((K22)-6)^1.05,0)</f>
        <v>115</v>
      </c>
    </row>
    <row r="23" spans="1:12" s="10" customFormat="1" x14ac:dyDescent="0.25">
      <c r="A23" s="7">
        <v>7</v>
      </c>
      <c r="B23" s="40" t="s">
        <v>65</v>
      </c>
      <c r="C23" s="40" t="s">
        <v>57</v>
      </c>
      <c r="D23" s="39">
        <f>F23+L23+H23+J23</f>
        <v>664</v>
      </c>
      <c r="E23" s="8">
        <v>5.56</v>
      </c>
      <c r="F23" s="36">
        <f t="shared" si="16"/>
        <v>243</v>
      </c>
      <c r="G23" s="8">
        <v>13.2</v>
      </c>
      <c r="H23" s="36">
        <f t="shared" si="17"/>
        <v>164</v>
      </c>
      <c r="I23" s="8">
        <v>11.35</v>
      </c>
      <c r="J23" s="36">
        <f t="shared" si="18"/>
        <v>127</v>
      </c>
      <c r="K23" s="8">
        <v>12.78</v>
      </c>
      <c r="L23" s="36">
        <f t="shared" si="19"/>
        <v>130</v>
      </c>
    </row>
    <row r="24" spans="1:12" s="10" customFormat="1" x14ac:dyDescent="0.25">
      <c r="A24" s="7">
        <v>8</v>
      </c>
      <c r="B24" s="40" t="s">
        <v>66</v>
      </c>
      <c r="C24" s="40" t="s">
        <v>57</v>
      </c>
      <c r="D24" s="39">
        <f>F24+L24+H24+J24</f>
        <v>566</v>
      </c>
      <c r="E24" s="8">
        <v>5.3</v>
      </c>
      <c r="F24" s="36">
        <f>ROUNDDOWN(56.0211*((E24)-1.5)^1.05,0)</f>
        <v>227</v>
      </c>
      <c r="G24" s="8">
        <v>11.72</v>
      </c>
      <c r="H24" s="36">
        <f>ROUNDDOWN(15.9803*((G24)-3.8)^1.04,0)</f>
        <v>137</v>
      </c>
      <c r="I24" s="8">
        <v>12.84</v>
      </c>
      <c r="J24" s="36">
        <f>ROUNDDOWN(12.3311*((I24)-3)^1.1,0)</f>
        <v>152</v>
      </c>
      <c r="K24" s="8">
        <v>8.75</v>
      </c>
      <c r="L24" s="36">
        <f>ROUNDDOWN(17.5458*((K24)-6)^1.05,0)</f>
        <v>50</v>
      </c>
    </row>
    <row r="25" spans="1:12" s="10" customFormat="1" x14ac:dyDescent="0.25">
      <c r="A25" s="11"/>
      <c r="B25" s="43"/>
      <c r="C25" s="43"/>
      <c r="D25" s="44"/>
      <c r="E25" s="45"/>
      <c r="F25" s="46"/>
      <c r="G25" s="45"/>
      <c r="H25" s="47"/>
      <c r="I25" s="45"/>
      <c r="J25" s="47"/>
      <c r="K25" s="45"/>
      <c r="L25" s="47"/>
    </row>
    <row r="26" spans="1:12" s="10" customFormat="1" x14ac:dyDescent="0.25"/>
    <row r="27" spans="1:12" s="10" customFormat="1" x14ac:dyDescent="0.25">
      <c r="A27" s="37"/>
      <c r="B27" s="41" t="s">
        <v>6</v>
      </c>
      <c r="C27" s="41" t="s">
        <v>4</v>
      </c>
      <c r="D27" s="41" t="s">
        <v>34</v>
      </c>
      <c r="E27" s="50" t="s">
        <v>0</v>
      </c>
      <c r="F27" s="51"/>
      <c r="G27" s="50" t="s">
        <v>3</v>
      </c>
      <c r="H27" s="51"/>
      <c r="I27" s="50" t="s">
        <v>1</v>
      </c>
      <c r="J27" s="51"/>
      <c r="K27" s="52" t="s">
        <v>2</v>
      </c>
      <c r="L27" s="51"/>
    </row>
    <row r="28" spans="1:12" s="10" customFormat="1" x14ac:dyDescent="0.25">
      <c r="A28" s="6">
        <v>1</v>
      </c>
      <c r="B28" s="38" t="s">
        <v>47</v>
      </c>
      <c r="C28" s="38" t="s">
        <v>41</v>
      </c>
      <c r="D28" s="39">
        <f>F28+L28+H28+J28</f>
        <v>1472</v>
      </c>
      <c r="E28" s="8">
        <v>8.85</v>
      </c>
      <c r="F28" s="36">
        <f t="shared" ref="F28:F33" si="24">ROUNDDOWN(51.39*((E28)-1.5)^1.05,0)</f>
        <v>417</v>
      </c>
      <c r="G28" s="8">
        <v>23.22</v>
      </c>
      <c r="H28" s="36">
        <f t="shared" ref="H28:H33" si="25">ROUNDDOWN(10.14*((G28)-7)^1.08,0)</f>
        <v>205</v>
      </c>
      <c r="I28" s="8">
        <v>31.27</v>
      </c>
      <c r="J28" s="36">
        <f t="shared" ref="J28:J33" si="26">ROUNDDOWN(12.91*((I28)-4)^1.1,0)</f>
        <v>489</v>
      </c>
      <c r="K28" s="8">
        <v>30.64</v>
      </c>
      <c r="L28" s="36">
        <f t="shared" ref="L28:L33" si="27">ROUNDDOWN(13.0449*((K28)-7)^1.05,0)</f>
        <v>361</v>
      </c>
    </row>
    <row r="29" spans="1:12" s="10" customFormat="1" x14ac:dyDescent="0.25">
      <c r="A29" s="7">
        <f>A28+1</f>
        <v>2</v>
      </c>
      <c r="B29" s="40" t="s">
        <v>52</v>
      </c>
      <c r="C29" s="40" t="s">
        <v>57</v>
      </c>
      <c r="D29" s="39">
        <f>F29+L29+H29+J29</f>
        <v>1440</v>
      </c>
      <c r="E29" s="8">
        <v>7.64</v>
      </c>
      <c r="F29" s="36">
        <f t="shared" si="24"/>
        <v>345</v>
      </c>
      <c r="G29" s="8">
        <v>22.6</v>
      </c>
      <c r="H29" s="36">
        <f t="shared" si="25"/>
        <v>197</v>
      </c>
      <c r="I29" s="8">
        <v>34.46</v>
      </c>
      <c r="J29" s="36">
        <f t="shared" si="26"/>
        <v>553</v>
      </c>
      <c r="K29" s="8">
        <v>29.67</v>
      </c>
      <c r="L29" s="36">
        <f t="shared" si="27"/>
        <v>345</v>
      </c>
    </row>
    <row r="30" spans="1:12" s="10" customFormat="1" x14ac:dyDescent="0.25">
      <c r="A30" s="7">
        <v>3</v>
      </c>
      <c r="B30" s="40" t="s">
        <v>48</v>
      </c>
      <c r="C30" s="40" t="s">
        <v>49</v>
      </c>
      <c r="D30" s="39">
        <f>F30+L30+H30+J30</f>
        <v>908</v>
      </c>
      <c r="E30" s="8">
        <v>6.74</v>
      </c>
      <c r="F30" s="36">
        <f t="shared" ref="F30:F32" si="28">ROUNDDOWN(51.39*((E30)-1.5)^1.05,0)</f>
        <v>292</v>
      </c>
      <c r="G30" s="8">
        <v>21.74</v>
      </c>
      <c r="H30" s="36">
        <f t="shared" ref="H30:H32" si="29">ROUNDDOWN(10.14*((G30)-7)^1.08,0)</f>
        <v>185</v>
      </c>
      <c r="I30" s="8">
        <v>22.07</v>
      </c>
      <c r="J30" s="36">
        <f t="shared" ref="J30:J32" si="30">ROUNDDOWN(12.91*((I30)-4)^1.1,0)</f>
        <v>311</v>
      </c>
      <c r="K30" s="8">
        <v>15.31</v>
      </c>
      <c r="L30" s="36">
        <f t="shared" ref="L30:L32" si="31">ROUNDDOWN(13.0449*((K30)-7)^1.05,0)</f>
        <v>120</v>
      </c>
    </row>
    <row r="31" spans="1:12" s="10" customFormat="1" x14ac:dyDescent="0.25">
      <c r="A31" s="7">
        <v>4</v>
      </c>
      <c r="B31" s="40" t="s">
        <v>60</v>
      </c>
      <c r="C31" s="40" t="s">
        <v>61</v>
      </c>
      <c r="D31" s="39">
        <f>F31+L31+H31+J31</f>
        <v>801</v>
      </c>
      <c r="E31" s="8">
        <v>6.02</v>
      </c>
      <c r="F31" s="36">
        <f>ROUNDDOWN(51.39*((E31)-1.5)^1.05,0)</f>
        <v>250</v>
      </c>
      <c r="G31" s="8">
        <v>26.38</v>
      </c>
      <c r="H31" s="36">
        <f>ROUNDDOWN(10.14*((G31)-7)^1.08,0)</f>
        <v>249</v>
      </c>
      <c r="I31" s="8">
        <v>16.690000000000001</v>
      </c>
      <c r="J31" s="36">
        <f>ROUNDDOWN(12.91*((I31)-4)^1.1,0)</f>
        <v>211</v>
      </c>
      <c r="K31" s="8">
        <v>13.38</v>
      </c>
      <c r="L31" s="36">
        <f>ROUNDDOWN(13.0449*((K31)-7)^1.05,0)</f>
        <v>91</v>
      </c>
    </row>
    <row r="32" spans="1:12" s="10" customFormat="1" x14ac:dyDescent="0.25">
      <c r="A32" s="7">
        <v>5</v>
      </c>
      <c r="B32" s="40" t="s">
        <v>58</v>
      </c>
      <c r="C32" s="40" t="s">
        <v>59</v>
      </c>
      <c r="D32" s="39">
        <f>F32+L32+H32+J32</f>
        <v>746</v>
      </c>
      <c r="E32" s="8">
        <v>6.09</v>
      </c>
      <c r="F32" s="36">
        <f t="shared" si="28"/>
        <v>254</v>
      </c>
      <c r="G32" s="8">
        <v>22.44</v>
      </c>
      <c r="H32" s="36">
        <f t="shared" si="29"/>
        <v>194</v>
      </c>
      <c r="I32" s="8">
        <v>16.52</v>
      </c>
      <c r="J32" s="36">
        <f t="shared" si="30"/>
        <v>208</v>
      </c>
      <c r="K32" s="8">
        <v>13.32</v>
      </c>
      <c r="L32" s="36">
        <f t="shared" si="31"/>
        <v>90</v>
      </c>
    </row>
    <row r="33" spans="1:12" s="10" customFormat="1" x14ac:dyDescent="0.25">
      <c r="A33" s="7">
        <v>6</v>
      </c>
      <c r="B33" s="40" t="s">
        <v>62</v>
      </c>
      <c r="C33" s="40" t="s">
        <v>57</v>
      </c>
      <c r="D33" s="39">
        <f>F33+L33+H33+J33</f>
        <v>399</v>
      </c>
      <c r="E33" s="8">
        <v>4.4400000000000004</v>
      </c>
      <c r="F33" s="36">
        <f t="shared" si="24"/>
        <v>159</v>
      </c>
      <c r="G33" s="8">
        <v>13.37</v>
      </c>
      <c r="H33" s="36">
        <f t="shared" si="25"/>
        <v>74</v>
      </c>
      <c r="I33" s="8">
        <v>12.58</v>
      </c>
      <c r="J33" s="36">
        <f t="shared" si="26"/>
        <v>137</v>
      </c>
      <c r="K33" s="8">
        <v>9.19</v>
      </c>
      <c r="L33" s="36">
        <f t="shared" si="27"/>
        <v>29</v>
      </c>
    </row>
    <row r="34" spans="1:12" s="10" customFormat="1" x14ac:dyDescent="0.25">
      <c r="A34" s="11"/>
      <c r="B34" s="43"/>
      <c r="C34" s="43"/>
      <c r="D34" s="44"/>
      <c r="E34" s="45"/>
      <c r="F34" s="46"/>
      <c r="G34" s="45"/>
      <c r="H34" s="47"/>
      <c r="I34" s="45"/>
      <c r="J34" s="47"/>
      <c r="K34" s="45"/>
      <c r="L34" s="47"/>
    </row>
    <row r="35" spans="1:12" s="10" customFormat="1" x14ac:dyDescent="0.25"/>
    <row r="36" spans="1:12" s="10" customFormat="1" x14ac:dyDescent="0.25">
      <c r="A36" s="37"/>
      <c r="B36" s="41" t="s">
        <v>8</v>
      </c>
      <c r="C36" s="41" t="s">
        <v>4</v>
      </c>
      <c r="D36" s="41" t="s">
        <v>34</v>
      </c>
      <c r="E36" s="50" t="s">
        <v>0</v>
      </c>
      <c r="F36" s="51"/>
      <c r="G36" s="50" t="s">
        <v>3</v>
      </c>
      <c r="H36" s="51"/>
      <c r="I36" s="50" t="s">
        <v>1</v>
      </c>
      <c r="J36" s="51"/>
      <c r="K36" s="52" t="s">
        <v>2</v>
      </c>
      <c r="L36" s="51"/>
    </row>
    <row r="37" spans="1:12" s="10" customFormat="1" x14ac:dyDescent="0.25">
      <c r="A37" s="6">
        <v>1</v>
      </c>
      <c r="B37" s="38" t="s">
        <v>76</v>
      </c>
      <c r="C37" s="38" t="s">
        <v>77</v>
      </c>
      <c r="D37" s="39">
        <f>F37+L37+H37+J37</f>
        <v>2631</v>
      </c>
      <c r="E37" s="8">
        <v>11.31</v>
      </c>
      <c r="F37" s="36">
        <f t="shared" ref="F37:F38" si="32">ROUNDDOWN(56.0211*((E37)-1.5)^1.05,0)</f>
        <v>616</v>
      </c>
      <c r="G37" s="8">
        <v>41.2</v>
      </c>
      <c r="H37" s="36">
        <f t="shared" ref="H37:H38" si="33">ROUNDDOWN(15.9803*((G37)-3.8)^1.04,0)</f>
        <v>690</v>
      </c>
      <c r="I37" s="8">
        <v>46.91</v>
      </c>
      <c r="J37" s="36">
        <f t="shared" ref="J37:J38" si="34">ROUNDDOWN(12.3311*((I37)-3)^1.1,0)</f>
        <v>790</v>
      </c>
      <c r="K37" s="8">
        <v>31.95</v>
      </c>
      <c r="L37" s="36">
        <f t="shared" ref="L37:L38" si="35">ROUNDDOWN(17.5458*((K37)-6)^1.05,0)</f>
        <v>535</v>
      </c>
    </row>
    <row r="38" spans="1:12" s="10" customFormat="1" x14ac:dyDescent="0.25">
      <c r="A38" s="7">
        <f t="shared" ref="A38" si="36">A37+1</f>
        <v>2</v>
      </c>
      <c r="B38" s="40" t="s">
        <v>78</v>
      </c>
      <c r="C38" s="40" t="s">
        <v>79</v>
      </c>
      <c r="D38" s="39">
        <f>F38+L38+H38+J38</f>
        <v>2058</v>
      </c>
      <c r="E38" s="8">
        <v>10.14</v>
      </c>
      <c r="F38" s="36">
        <f t="shared" si="32"/>
        <v>539</v>
      </c>
      <c r="G38" s="8">
        <v>34.380000000000003</v>
      </c>
      <c r="H38" s="36">
        <f t="shared" si="33"/>
        <v>560</v>
      </c>
      <c r="I38" s="8">
        <v>34.659999999999997</v>
      </c>
      <c r="J38" s="36">
        <f t="shared" si="34"/>
        <v>551</v>
      </c>
      <c r="K38" s="8">
        <v>26.06</v>
      </c>
      <c r="L38" s="36">
        <f t="shared" si="35"/>
        <v>408</v>
      </c>
    </row>
    <row r="39" spans="1:12" s="10" customFormat="1" x14ac:dyDescent="0.25">
      <c r="A39" s="7">
        <v>3</v>
      </c>
      <c r="B39" s="40" t="s">
        <v>80</v>
      </c>
      <c r="C39" s="40" t="s">
        <v>61</v>
      </c>
      <c r="D39" s="39">
        <f>F39+L39+H39+J39</f>
        <v>1856</v>
      </c>
      <c r="E39" s="8">
        <v>9.09</v>
      </c>
      <c r="F39" s="36">
        <f t="shared" ref="F39:F44" si="37">ROUNDDOWN(56.0211*((E39)-1.5)^1.05,0)</f>
        <v>470</v>
      </c>
      <c r="G39" s="8">
        <v>32.99</v>
      </c>
      <c r="H39" s="36">
        <f t="shared" ref="H39:H44" si="38">ROUNDDOWN(15.9803*((G39)-3.8)^1.04,0)</f>
        <v>533</v>
      </c>
      <c r="I39" s="8">
        <v>23.71</v>
      </c>
      <c r="J39" s="36">
        <f t="shared" ref="J39:J44" si="39">ROUNDDOWN(12.3311*((I39)-3)^1.1,0)</f>
        <v>345</v>
      </c>
      <c r="K39" s="8">
        <v>30.68</v>
      </c>
      <c r="L39" s="36">
        <f t="shared" ref="L39:L44" si="40">ROUNDDOWN(17.5458*((K39)-6)^1.05,0)</f>
        <v>508</v>
      </c>
    </row>
    <row r="40" spans="1:12" s="10" customFormat="1" x14ac:dyDescent="0.25">
      <c r="A40" s="7">
        <v>4</v>
      </c>
      <c r="B40" s="40" t="s">
        <v>50</v>
      </c>
      <c r="C40" s="40" t="s">
        <v>49</v>
      </c>
      <c r="D40" s="39">
        <f>F40+L40+H40+J40</f>
        <v>1737</v>
      </c>
      <c r="E40" s="8">
        <v>8.92</v>
      </c>
      <c r="F40" s="36">
        <f t="shared" si="37"/>
        <v>459</v>
      </c>
      <c r="G40" s="8">
        <v>23.93</v>
      </c>
      <c r="H40" s="36">
        <f t="shared" si="38"/>
        <v>362</v>
      </c>
      <c r="I40" s="8">
        <v>29.46</v>
      </c>
      <c r="J40" s="36">
        <f t="shared" si="39"/>
        <v>452</v>
      </c>
      <c r="K40" s="8">
        <v>28.65</v>
      </c>
      <c r="L40" s="36">
        <f t="shared" si="40"/>
        <v>464</v>
      </c>
    </row>
    <row r="41" spans="1:12" s="10" customFormat="1" x14ac:dyDescent="0.25">
      <c r="A41" s="7">
        <v>5</v>
      </c>
      <c r="B41" s="40" t="s">
        <v>81</v>
      </c>
      <c r="C41" s="40" t="s">
        <v>61</v>
      </c>
      <c r="D41" s="39">
        <f>F41+L41+H41+J41</f>
        <v>1628</v>
      </c>
      <c r="E41" s="8">
        <v>9.0500000000000007</v>
      </c>
      <c r="F41" s="36">
        <f t="shared" si="37"/>
        <v>467</v>
      </c>
      <c r="G41" s="8">
        <v>24.14</v>
      </c>
      <c r="H41" s="36">
        <f t="shared" si="38"/>
        <v>366</v>
      </c>
      <c r="I41" s="8">
        <v>24.62</v>
      </c>
      <c r="J41" s="36">
        <f t="shared" si="39"/>
        <v>362</v>
      </c>
      <c r="K41" s="8">
        <v>27.23</v>
      </c>
      <c r="L41" s="36">
        <f t="shared" si="40"/>
        <v>433</v>
      </c>
    </row>
    <row r="42" spans="1:12" s="10" customFormat="1" x14ac:dyDescent="0.25">
      <c r="A42" s="7">
        <v>6</v>
      </c>
      <c r="B42" s="40" t="s">
        <v>84</v>
      </c>
      <c r="C42" s="40" t="s">
        <v>59</v>
      </c>
      <c r="D42" s="39">
        <f>F42+L42+H42+J42</f>
        <v>1536</v>
      </c>
      <c r="E42" s="8">
        <v>8.24</v>
      </c>
      <c r="F42" s="36">
        <f t="shared" si="37"/>
        <v>415</v>
      </c>
      <c r="G42" s="8">
        <v>27.14</v>
      </c>
      <c r="H42" s="36">
        <f t="shared" si="38"/>
        <v>423</v>
      </c>
      <c r="I42" s="8">
        <v>22.83</v>
      </c>
      <c r="J42" s="36">
        <f t="shared" si="39"/>
        <v>329</v>
      </c>
      <c r="K42" s="8">
        <v>24.23</v>
      </c>
      <c r="L42" s="36">
        <f t="shared" si="40"/>
        <v>369</v>
      </c>
    </row>
    <row r="43" spans="1:12" s="10" customFormat="1" x14ac:dyDescent="0.25">
      <c r="A43" s="7">
        <v>7</v>
      </c>
      <c r="B43" s="40" t="s">
        <v>85</v>
      </c>
      <c r="C43" s="40" t="s">
        <v>61</v>
      </c>
      <c r="D43" s="39">
        <f>F43+L43+H43+J43</f>
        <v>1524</v>
      </c>
      <c r="E43" s="8">
        <v>8.15</v>
      </c>
      <c r="F43" s="36">
        <f t="shared" si="37"/>
        <v>409</v>
      </c>
      <c r="G43" s="8">
        <v>24.51</v>
      </c>
      <c r="H43" s="36">
        <f t="shared" si="38"/>
        <v>373</v>
      </c>
      <c r="I43" s="8">
        <v>23.58</v>
      </c>
      <c r="J43" s="36">
        <f t="shared" si="39"/>
        <v>343</v>
      </c>
      <c r="K43" s="8">
        <v>25.62</v>
      </c>
      <c r="L43" s="36">
        <f t="shared" si="40"/>
        <v>399</v>
      </c>
    </row>
    <row r="44" spans="1:12" s="10" customFormat="1" x14ac:dyDescent="0.25">
      <c r="A44" s="7">
        <v>8</v>
      </c>
      <c r="B44" s="40" t="s">
        <v>83</v>
      </c>
      <c r="C44" s="40" t="s">
        <v>77</v>
      </c>
      <c r="D44" s="39">
        <f>F44+L44+H44+J44</f>
        <v>1512</v>
      </c>
      <c r="E44" s="8">
        <v>8.64</v>
      </c>
      <c r="F44" s="36">
        <f t="shared" si="37"/>
        <v>441</v>
      </c>
      <c r="G44" s="8">
        <v>33.6</v>
      </c>
      <c r="H44" s="36">
        <f t="shared" si="38"/>
        <v>545</v>
      </c>
      <c r="I44" s="8">
        <v>17.77</v>
      </c>
      <c r="J44" s="36">
        <f t="shared" si="39"/>
        <v>238</v>
      </c>
      <c r="K44" s="8">
        <v>20.399999999999999</v>
      </c>
      <c r="L44" s="36">
        <f t="shared" si="40"/>
        <v>288</v>
      </c>
    </row>
    <row r="45" spans="1:12" s="10" customFormat="1" x14ac:dyDescent="0.25">
      <c r="A45" s="7">
        <v>9</v>
      </c>
      <c r="B45" s="40" t="s">
        <v>38</v>
      </c>
      <c r="C45" s="40" t="s">
        <v>57</v>
      </c>
      <c r="D45" s="39">
        <f>F45+L45+H45+J45</f>
        <v>1425</v>
      </c>
      <c r="E45" s="8">
        <v>10.1</v>
      </c>
      <c r="F45" s="36">
        <f t="shared" ref="F45" si="41">ROUNDDOWN(56.0211*((E45)-1.5)^1.05,0)</f>
        <v>536</v>
      </c>
      <c r="G45" s="8">
        <v>14.9</v>
      </c>
      <c r="H45" s="36">
        <f t="shared" ref="H45" si="42">ROUNDDOWN(15.9803*((G45)-3.8)^1.04,0)</f>
        <v>195</v>
      </c>
      <c r="I45" s="8">
        <v>20.239999999999998</v>
      </c>
      <c r="J45" s="36">
        <f t="shared" ref="J45" si="43">ROUNDDOWN(12.3311*((I45)-3)^1.1,0)</f>
        <v>282</v>
      </c>
      <c r="K45" s="8">
        <v>26.21</v>
      </c>
      <c r="L45" s="36">
        <f t="shared" ref="L45" si="44">ROUNDDOWN(17.5458*((K45)-6)^1.05,0)</f>
        <v>412</v>
      </c>
    </row>
    <row r="46" spans="1:12" s="10" customFormat="1" x14ac:dyDescent="0.25">
      <c r="A46" s="7">
        <v>10</v>
      </c>
      <c r="B46" s="40" t="s">
        <v>86</v>
      </c>
      <c r="C46" s="40" t="s">
        <v>87</v>
      </c>
      <c r="D46" s="39">
        <f>F46+L46+H46+J46</f>
        <v>1366</v>
      </c>
      <c r="E46" s="8">
        <v>7.7</v>
      </c>
      <c r="F46" s="36">
        <f>ROUNDDOWN(56.0211*((E46)-1.5)^1.05,0)</f>
        <v>380</v>
      </c>
      <c r="G46" s="8">
        <v>24.89</v>
      </c>
      <c r="H46" s="36">
        <f>ROUNDDOWN(15.9803*((G46)-3.8)^1.04,0)</f>
        <v>380</v>
      </c>
      <c r="I46" s="8">
        <v>22.07</v>
      </c>
      <c r="J46" s="36">
        <f>ROUNDDOWN(12.3311*((I46)-3)^1.1,0)</f>
        <v>315</v>
      </c>
      <c r="K46" s="8">
        <v>20.55</v>
      </c>
      <c r="L46" s="36">
        <f>ROUNDDOWN(17.5458*((K46)-6)^1.05,0)</f>
        <v>291</v>
      </c>
    </row>
    <row r="47" spans="1:12" s="10" customFormat="1" x14ac:dyDescent="0.25">
      <c r="A47" s="7">
        <v>11</v>
      </c>
      <c r="B47" s="40" t="s">
        <v>82</v>
      </c>
      <c r="C47" s="40" t="s">
        <v>57</v>
      </c>
      <c r="D47" s="39">
        <f>F47+L47+H47+J47</f>
        <v>1313</v>
      </c>
      <c r="E47" s="8">
        <v>8.8000000000000007</v>
      </c>
      <c r="F47" s="36">
        <f>ROUNDDOWN(56.0211*((E47)-1.5)^1.05,0)</f>
        <v>451</v>
      </c>
      <c r="G47" s="8">
        <v>24.39</v>
      </c>
      <c r="H47" s="36">
        <f>ROUNDDOWN(15.9803*((G47)-3.8)^1.04,0)</f>
        <v>371</v>
      </c>
      <c r="I47" s="8">
        <v>17.2</v>
      </c>
      <c r="J47" s="36">
        <f>ROUNDDOWN(12.3311*((I47)-3)^1.1,0)</f>
        <v>228</v>
      </c>
      <c r="K47" s="8">
        <v>19.2</v>
      </c>
      <c r="L47" s="36">
        <f>ROUNDDOWN(17.5458*((K47)-6)^1.05,0)</f>
        <v>263</v>
      </c>
    </row>
    <row r="48" spans="1:12" s="10" customFormat="1" x14ac:dyDescent="0.25">
      <c r="A48" s="7">
        <v>12</v>
      </c>
      <c r="B48" s="40" t="s">
        <v>88</v>
      </c>
      <c r="C48" s="40" t="s">
        <v>73</v>
      </c>
      <c r="D48" s="39">
        <f>F48+L48+H48+J48</f>
        <v>806</v>
      </c>
      <c r="E48" s="8">
        <v>6.48</v>
      </c>
      <c r="F48" s="36">
        <f t="shared" ref="F48" si="45">ROUNDDOWN(56.0211*((E48)-1.5)^1.05,0)</f>
        <v>302</v>
      </c>
      <c r="G48" s="8">
        <v>12.42</v>
      </c>
      <c r="H48" s="36">
        <f t="shared" ref="H48" si="46">ROUNDDOWN(15.9803*((G48)-3.8)^1.04,0)</f>
        <v>150</v>
      </c>
      <c r="I48" s="8">
        <v>16.420000000000002</v>
      </c>
      <c r="J48" s="36">
        <f t="shared" ref="J48" si="47">ROUNDDOWN(12.3311*((I48)-3)^1.1,0)</f>
        <v>214</v>
      </c>
      <c r="K48" s="8">
        <v>13.24</v>
      </c>
      <c r="L48" s="36">
        <f t="shared" ref="L48" si="48">ROUNDDOWN(17.5458*((K48)-6)^1.05,0)</f>
        <v>140</v>
      </c>
    </row>
    <row r="49" spans="1:12" s="10" customFormat="1" x14ac:dyDescent="0.25">
      <c r="A49" s="11"/>
      <c r="B49" s="43"/>
      <c r="C49" s="43"/>
      <c r="D49" s="44"/>
      <c r="E49" s="45"/>
      <c r="F49" s="46"/>
      <c r="G49" s="45"/>
      <c r="H49" s="47"/>
      <c r="I49" s="45"/>
      <c r="J49" s="47"/>
      <c r="K49" s="45"/>
      <c r="L49" s="47"/>
    </row>
    <row r="50" spans="1:12" s="10" customFormat="1" x14ac:dyDescent="0.25"/>
    <row r="51" spans="1:12" s="10" customFormat="1" x14ac:dyDescent="0.25">
      <c r="A51" s="37"/>
      <c r="B51" s="41" t="s">
        <v>32</v>
      </c>
      <c r="C51" s="41" t="s">
        <v>4</v>
      </c>
      <c r="D51" s="41" t="s">
        <v>34</v>
      </c>
      <c r="E51" s="50" t="s">
        <v>0</v>
      </c>
      <c r="F51" s="51"/>
      <c r="G51" s="50" t="s">
        <v>3</v>
      </c>
      <c r="H51" s="51"/>
      <c r="I51" s="50" t="s">
        <v>1</v>
      </c>
      <c r="J51" s="51"/>
      <c r="K51" s="52" t="s">
        <v>2</v>
      </c>
      <c r="L51" s="51"/>
    </row>
    <row r="52" spans="1:12" s="10" customFormat="1" x14ac:dyDescent="0.25">
      <c r="A52" s="6">
        <v>1</v>
      </c>
      <c r="B52" s="38" t="s">
        <v>68</v>
      </c>
      <c r="C52" s="38" t="s">
        <v>69</v>
      </c>
      <c r="D52" s="39">
        <f>F52+L52+H52+J52</f>
        <v>2182</v>
      </c>
      <c r="E52" s="8">
        <v>10.93</v>
      </c>
      <c r="F52" s="36">
        <f t="shared" ref="F52" si="49">ROUNDDOWN(51.39*((E52)-1.5)^1.05,0)</f>
        <v>542</v>
      </c>
      <c r="G52" s="8">
        <v>59.03</v>
      </c>
      <c r="H52" s="36">
        <f t="shared" ref="H52" si="50">ROUNDDOWN(10.14*((G52)-7)^1.08,0)</f>
        <v>723</v>
      </c>
      <c r="I52" s="8">
        <v>39.11</v>
      </c>
      <c r="J52" s="36">
        <f t="shared" ref="J52" si="51">ROUNDDOWN(12.91*((I52)-4)^1.1,0)</f>
        <v>646</v>
      </c>
      <c r="K52" s="8">
        <v>25</v>
      </c>
      <c r="L52" s="36">
        <f t="shared" ref="L52" si="52">ROUNDDOWN(13.0449*((K52)-7)^1.05,0)</f>
        <v>271</v>
      </c>
    </row>
    <row r="53" spans="1:12" s="10" customFormat="1" x14ac:dyDescent="0.25">
      <c r="A53" s="7">
        <v>2</v>
      </c>
      <c r="B53" s="40" t="s">
        <v>70</v>
      </c>
      <c r="C53" s="40" t="s">
        <v>71</v>
      </c>
      <c r="D53" s="39">
        <f>F53+L53+H53+J53</f>
        <v>1885</v>
      </c>
      <c r="E53" s="8">
        <v>10.23</v>
      </c>
      <c r="F53" s="36">
        <f t="shared" ref="F53:F56" si="53">ROUNDDOWN(51.39*((E53)-1.5)^1.05,0)</f>
        <v>499</v>
      </c>
      <c r="G53" s="8">
        <v>36.18</v>
      </c>
      <c r="H53" s="36">
        <f t="shared" ref="H53:H56" si="54">ROUNDDOWN(10.14*((G53)-7)^1.08,0)</f>
        <v>387</v>
      </c>
      <c r="I53" s="8">
        <v>37.39</v>
      </c>
      <c r="J53" s="36">
        <f t="shared" ref="J53:J56" si="55">ROUNDDOWN(12.91*((I53)-4)^1.1,0)</f>
        <v>612</v>
      </c>
      <c r="K53" s="8">
        <v>32.26</v>
      </c>
      <c r="L53" s="36">
        <f t="shared" ref="L53:L56" si="56">ROUNDDOWN(13.0449*((K53)-7)^1.05,0)</f>
        <v>387</v>
      </c>
    </row>
    <row r="54" spans="1:12" s="10" customFormat="1" x14ac:dyDescent="0.25">
      <c r="A54" s="7">
        <v>3</v>
      </c>
      <c r="B54" s="40" t="s">
        <v>72</v>
      </c>
      <c r="C54" s="40" t="s">
        <v>73</v>
      </c>
      <c r="D54" s="39">
        <f>F54+L54+H54+J54</f>
        <v>1687</v>
      </c>
      <c r="E54" s="8">
        <v>9.56</v>
      </c>
      <c r="F54" s="36">
        <f t="shared" si="53"/>
        <v>459</v>
      </c>
      <c r="G54" s="8">
        <v>34.5</v>
      </c>
      <c r="H54" s="36">
        <f t="shared" si="54"/>
        <v>363</v>
      </c>
      <c r="I54" s="8">
        <v>35.479999999999997</v>
      </c>
      <c r="J54" s="36">
        <f t="shared" si="55"/>
        <v>573</v>
      </c>
      <c r="K54" s="8">
        <v>26.35</v>
      </c>
      <c r="L54" s="36">
        <f t="shared" si="56"/>
        <v>292</v>
      </c>
    </row>
    <row r="55" spans="1:12" s="10" customFormat="1" x14ac:dyDescent="0.25">
      <c r="A55" s="7">
        <v>4</v>
      </c>
      <c r="B55" s="40" t="s">
        <v>51</v>
      </c>
      <c r="C55" s="40" t="s">
        <v>75</v>
      </c>
      <c r="D55" s="39">
        <f>F55+L55+H55+J55</f>
        <v>1421</v>
      </c>
      <c r="E55" s="8">
        <v>8</v>
      </c>
      <c r="F55" s="36">
        <f>ROUNDDOWN(51.39*((E55)-1.5)^1.05,0)</f>
        <v>366</v>
      </c>
      <c r="G55" s="8">
        <v>22.53</v>
      </c>
      <c r="H55" s="36">
        <f>ROUNDDOWN(10.14*((G55)-7)^1.08,0)</f>
        <v>196</v>
      </c>
      <c r="I55" s="8">
        <v>26.27</v>
      </c>
      <c r="J55" s="36">
        <f>ROUNDDOWN(12.91*((I55)-4)^1.1,0)</f>
        <v>392</v>
      </c>
      <c r="K55" s="8">
        <v>37.22</v>
      </c>
      <c r="L55" s="36">
        <f>ROUNDDOWN(13.0449*((K55)-7)^1.05,0)</f>
        <v>467</v>
      </c>
    </row>
    <row r="56" spans="1:12" s="10" customFormat="1" x14ac:dyDescent="0.25">
      <c r="A56" s="7">
        <v>5</v>
      </c>
      <c r="B56" s="40" t="s">
        <v>74</v>
      </c>
      <c r="C56" s="40" t="s">
        <v>55</v>
      </c>
      <c r="D56" s="39">
        <f>F56+L56+H56+J56</f>
        <v>1226</v>
      </c>
      <c r="E56" s="8">
        <v>8.8699999999999992</v>
      </c>
      <c r="F56" s="36">
        <f t="shared" si="53"/>
        <v>418</v>
      </c>
      <c r="G56" s="8">
        <v>23.03</v>
      </c>
      <c r="H56" s="36">
        <f t="shared" si="54"/>
        <v>202</v>
      </c>
      <c r="I56" s="8">
        <v>23.08</v>
      </c>
      <c r="J56" s="36">
        <f t="shared" si="55"/>
        <v>330</v>
      </c>
      <c r="K56" s="8">
        <v>25.3</v>
      </c>
      <c r="L56" s="36">
        <f t="shared" si="56"/>
        <v>276</v>
      </c>
    </row>
    <row r="57" spans="1:12" s="10" customFormat="1" x14ac:dyDescent="0.25">
      <c r="A57" s="11"/>
      <c r="B57" s="43"/>
      <c r="C57" s="43"/>
      <c r="D57" s="49"/>
      <c r="E57" s="12"/>
      <c r="F57" s="14"/>
      <c r="G57" s="12"/>
      <c r="H57" s="13"/>
      <c r="I57" s="12"/>
      <c r="J57" s="13"/>
      <c r="K57" s="12"/>
      <c r="L57" s="13"/>
    </row>
    <row r="58" spans="1:12" s="10" customFormat="1" x14ac:dyDescent="0.25"/>
    <row r="59" spans="1:12" s="10" customFormat="1" x14ac:dyDescent="0.25">
      <c r="A59" s="37"/>
      <c r="B59" s="41" t="s">
        <v>7</v>
      </c>
      <c r="C59" s="41" t="s">
        <v>4</v>
      </c>
      <c r="D59" s="41" t="s">
        <v>34</v>
      </c>
      <c r="E59" s="50" t="s">
        <v>0</v>
      </c>
      <c r="F59" s="51"/>
      <c r="G59" s="50" t="s">
        <v>3</v>
      </c>
      <c r="H59" s="51"/>
      <c r="I59" s="50" t="s">
        <v>1</v>
      </c>
      <c r="J59" s="51"/>
      <c r="K59" s="52" t="s">
        <v>2</v>
      </c>
      <c r="L59" s="51"/>
    </row>
    <row r="60" spans="1:12" s="10" customFormat="1" x14ac:dyDescent="0.25">
      <c r="A60" s="6">
        <v>1</v>
      </c>
      <c r="B60" s="38" t="s">
        <v>89</v>
      </c>
      <c r="C60" s="38" t="s">
        <v>90</v>
      </c>
      <c r="D60" s="39">
        <f>F60+L60+H60+J60</f>
        <v>2446</v>
      </c>
      <c r="E60" s="8">
        <v>9.85</v>
      </c>
      <c r="F60" s="36">
        <f t="shared" ref="F60" si="57">ROUNDDOWN(56.0211*((E60)-1.5)^1.05,0)</f>
        <v>520</v>
      </c>
      <c r="G60" s="8">
        <v>31.27</v>
      </c>
      <c r="H60" s="36">
        <f t="shared" ref="H60" si="58">ROUNDDOWN(15.9803*((G60)-3.8)^1.04,0)</f>
        <v>501</v>
      </c>
      <c r="I60" s="8">
        <v>34.39</v>
      </c>
      <c r="J60" s="36">
        <f t="shared" ref="J60" si="59">ROUNDDOWN(12.3311*((I60)-3)^1.1,0)</f>
        <v>546</v>
      </c>
      <c r="K60" s="8">
        <v>47.6</v>
      </c>
      <c r="L60" s="36">
        <f t="shared" ref="L60" si="60">ROUNDDOWN(17.5458*((K60)-6)^1.05,0)</f>
        <v>879</v>
      </c>
    </row>
    <row r="61" spans="1:12" s="10" customFormat="1" x14ac:dyDescent="0.25">
      <c r="A61" s="7">
        <v>2</v>
      </c>
      <c r="B61" s="40" t="s">
        <v>91</v>
      </c>
      <c r="C61" s="40" t="s">
        <v>61</v>
      </c>
      <c r="D61" s="39">
        <f>F61+L61+H61+J61</f>
        <v>2365</v>
      </c>
      <c r="E61" s="8">
        <v>9.93</v>
      </c>
      <c r="F61" s="36">
        <f t="shared" ref="F61:F67" si="61">ROUNDDOWN(56.0211*((E61)-1.5)^1.05,0)</f>
        <v>525</v>
      </c>
      <c r="G61" s="8">
        <v>32.06</v>
      </c>
      <c r="H61" s="36">
        <f t="shared" ref="H61:H67" si="62">ROUNDDOWN(15.9803*((G61)-3.8)^1.04,0)</f>
        <v>516</v>
      </c>
      <c r="I61" s="8">
        <v>40.020000000000003</v>
      </c>
      <c r="J61" s="36">
        <f t="shared" ref="J61:J67" si="63">ROUNDDOWN(12.3311*((I61)-3)^1.1,0)</f>
        <v>655</v>
      </c>
      <c r="K61" s="8">
        <v>38.07</v>
      </c>
      <c r="L61" s="36">
        <f t="shared" ref="L61:L67" si="64">ROUNDDOWN(17.5458*((K61)-6)^1.05,0)</f>
        <v>669</v>
      </c>
    </row>
    <row r="62" spans="1:12" s="10" customFormat="1" x14ac:dyDescent="0.25">
      <c r="A62" s="7">
        <v>3</v>
      </c>
      <c r="B62" s="40" t="s">
        <v>92</v>
      </c>
      <c r="C62" s="40" t="s">
        <v>87</v>
      </c>
      <c r="D62" s="39">
        <f>F62+L62+H62+J62</f>
        <v>1875</v>
      </c>
      <c r="E62" s="8">
        <v>8.81</v>
      </c>
      <c r="F62" s="36">
        <f t="shared" si="61"/>
        <v>452</v>
      </c>
      <c r="G62" s="8">
        <v>31.27</v>
      </c>
      <c r="H62" s="36">
        <f t="shared" si="62"/>
        <v>501</v>
      </c>
      <c r="I62" s="8">
        <v>25.31</v>
      </c>
      <c r="J62" s="36">
        <f t="shared" si="63"/>
        <v>375</v>
      </c>
      <c r="K62" s="8">
        <v>32.51</v>
      </c>
      <c r="L62" s="36">
        <f t="shared" si="64"/>
        <v>547</v>
      </c>
    </row>
    <row r="63" spans="1:12" s="10" customFormat="1" x14ac:dyDescent="0.25">
      <c r="A63" s="7">
        <v>4</v>
      </c>
      <c r="B63" s="40" t="s">
        <v>93</v>
      </c>
      <c r="C63" s="40" t="s">
        <v>55</v>
      </c>
      <c r="D63" s="39">
        <f>F63+L63+H63+J63</f>
        <v>1808</v>
      </c>
      <c r="E63" s="8">
        <v>10.02</v>
      </c>
      <c r="F63" s="36">
        <f t="shared" si="61"/>
        <v>531</v>
      </c>
      <c r="G63" s="8">
        <v>18.87</v>
      </c>
      <c r="H63" s="36">
        <f t="shared" si="62"/>
        <v>268</v>
      </c>
      <c r="I63" s="8">
        <v>29.26</v>
      </c>
      <c r="J63" s="36">
        <f t="shared" si="63"/>
        <v>448</v>
      </c>
      <c r="K63" s="8">
        <v>33.15</v>
      </c>
      <c r="L63" s="36">
        <f t="shared" si="64"/>
        <v>561</v>
      </c>
    </row>
    <row r="64" spans="1:12" s="10" customFormat="1" x14ac:dyDescent="0.25">
      <c r="A64" s="7">
        <v>5</v>
      </c>
      <c r="B64" s="40" t="s">
        <v>94</v>
      </c>
      <c r="C64" s="40" t="s">
        <v>95</v>
      </c>
      <c r="D64" s="39">
        <f>F64+L64+H64+J64</f>
        <v>1788</v>
      </c>
      <c r="E64" s="8">
        <v>7.98</v>
      </c>
      <c r="F64" s="36">
        <f t="shared" si="61"/>
        <v>398</v>
      </c>
      <c r="G64" s="8">
        <v>31.31</v>
      </c>
      <c r="H64" s="36">
        <f t="shared" si="62"/>
        <v>501</v>
      </c>
      <c r="I64" s="8">
        <v>31.43</v>
      </c>
      <c r="J64" s="36">
        <f t="shared" si="63"/>
        <v>489</v>
      </c>
      <c r="K64" s="8">
        <v>25.68</v>
      </c>
      <c r="L64" s="36">
        <f t="shared" si="64"/>
        <v>400</v>
      </c>
    </row>
    <row r="65" spans="1:12" s="10" customFormat="1" x14ac:dyDescent="0.25">
      <c r="A65" s="7">
        <v>6</v>
      </c>
      <c r="B65" s="40" t="s">
        <v>96</v>
      </c>
      <c r="C65" s="40" t="s">
        <v>57</v>
      </c>
      <c r="D65" s="39">
        <f>F65+L65+H65+J65</f>
        <v>1665</v>
      </c>
      <c r="E65" s="8">
        <v>8.9</v>
      </c>
      <c r="F65" s="36">
        <f t="shared" si="61"/>
        <v>458</v>
      </c>
      <c r="G65" s="8">
        <v>30.47</v>
      </c>
      <c r="H65" s="36">
        <f t="shared" si="62"/>
        <v>486</v>
      </c>
      <c r="I65" s="8">
        <v>21.36</v>
      </c>
      <c r="J65" s="36">
        <f t="shared" si="63"/>
        <v>302</v>
      </c>
      <c r="K65" s="8">
        <v>26.57</v>
      </c>
      <c r="L65" s="36">
        <f t="shared" si="64"/>
        <v>419</v>
      </c>
    </row>
    <row r="66" spans="1:12" s="10" customFormat="1" x14ac:dyDescent="0.25">
      <c r="A66" s="7">
        <v>7</v>
      </c>
      <c r="B66" s="40" t="s">
        <v>97</v>
      </c>
      <c r="C66" s="40" t="s">
        <v>77</v>
      </c>
      <c r="D66" s="39">
        <f>F66+L66+H66+J66</f>
        <v>1537</v>
      </c>
      <c r="E66" s="8">
        <v>8.14</v>
      </c>
      <c r="F66" s="36">
        <f t="shared" si="61"/>
        <v>408</v>
      </c>
      <c r="G66" s="8">
        <v>30.28</v>
      </c>
      <c r="H66" s="36">
        <f t="shared" si="62"/>
        <v>482</v>
      </c>
      <c r="I66" s="8">
        <v>21.91</v>
      </c>
      <c r="J66" s="36">
        <f t="shared" si="63"/>
        <v>312</v>
      </c>
      <c r="K66" s="8">
        <v>22.62</v>
      </c>
      <c r="L66" s="36">
        <f t="shared" si="64"/>
        <v>335</v>
      </c>
    </row>
    <row r="67" spans="1:12" s="10" customFormat="1" x14ac:dyDescent="0.25">
      <c r="A67" s="7">
        <v>8</v>
      </c>
      <c r="B67" s="40" t="s">
        <v>98</v>
      </c>
      <c r="C67" s="40" t="s">
        <v>55</v>
      </c>
      <c r="D67" s="39">
        <f>F67+L67+H67+J67</f>
        <v>1355</v>
      </c>
      <c r="E67" s="8">
        <v>6.76</v>
      </c>
      <c r="F67" s="36">
        <f t="shared" si="61"/>
        <v>320</v>
      </c>
      <c r="G67" s="8">
        <v>13.42</v>
      </c>
      <c r="H67" s="36">
        <f t="shared" si="62"/>
        <v>168</v>
      </c>
      <c r="I67" s="8">
        <v>25.48</v>
      </c>
      <c r="J67" s="36">
        <f t="shared" si="63"/>
        <v>378</v>
      </c>
      <c r="K67" s="8">
        <v>29.81</v>
      </c>
      <c r="L67" s="36">
        <f t="shared" si="64"/>
        <v>489</v>
      </c>
    </row>
    <row r="68" spans="1:12" s="10" customFormat="1" x14ac:dyDescent="0.25">
      <c r="A68" s="11"/>
      <c r="B68" s="43"/>
      <c r="C68" s="43"/>
      <c r="D68" s="49"/>
      <c r="E68" s="12"/>
      <c r="F68" s="14"/>
      <c r="G68" s="12"/>
      <c r="H68" s="13"/>
      <c r="I68" s="12"/>
      <c r="J68" s="13"/>
      <c r="K68" s="12"/>
      <c r="L68" s="13"/>
    </row>
    <row r="69" spans="1:12" s="10" customFormat="1" x14ac:dyDescent="0.25"/>
    <row r="70" spans="1:12" s="10" customFormat="1" x14ac:dyDescent="0.25">
      <c r="A70" s="37"/>
      <c r="B70" s="41" t="s">
        <v>99</v>
      </c>
      <c r="C70" s="41" t="s">
        <v>4</v>
      </c>
      <c r="D70" s="41" t="s">
        <v>34</v>
      </c>
      <c r="E70" s="50" t="s">
        <v>0</v>
      </c>
      <c r="F70" s="51"/>
      <c r="G70" s="50" t="s">
        <v>3</v>
      </c>
      <c r="H70" s="51"/>
      <c r="I70" s="50" t="s">
        <v>1</v>
      </c>
      <c r="J70" s="51"/>
      <c r="K70" s="52" t="s">
        <v>2</v>
      </c>
      <c r="L70" s="51"/>
    </row>
    <row r="71" spans="1:12" s="10" customFormat="1" x14ac:dyDescent="0.25">
      <c r="A71" s="6">
        <v>1</v>
      </c>
      <c r="B71" s="38" t="s">
        <v>100</v>
      </c>
      <c r="C71" s="38" t="s">
        <v>73</v>
      </c>
      <c r="D71" s="39">
        <f>F71+L71+H71+J71</f>
        <v>1816</v>
      </c>
      <c r="E71" s="8">
        <v>11.03</v>
      </c>
      <c r="F71" s="36">
        <f t="shared" ref="F71:F72" si="65">ROUNDDOWN(51.39*((E71)-1.5)^1.05,0)</f>
        <v>548</v>
      </c>
      <c r="G71" s="8">
        <v>40.19</v>
      </c>
      <c r="H71" s="36">
        <f t="shared" ref="H71:H72" si="66">ROUNDDOWN(10.14*((G71)-7)^1.08,0)</f>
        <v>445</v>
      </c>
      <c r="I71" s="8">
        <v>31.51</v>
      </c>
      <c r="J71" s="36">
        <f t="shared" ref="J71:J72" si="67">ROUNDDOWN(12.91*((I71)-4)^1.1,0)</f>
        <v>494</v>
      </c>
      <c r="K71" s="8">
        <v>28.66</v>
      </c>
      <c r="L71" s="36">
        <f t="shared" ref="L71:L72" si="68">ROUNDDOWN(13.0449*((K71)-7)^1.05,0)</f>
        <v>329</v>
      </c>
    </row>
    <row r="72" spans="1:12" s="10" customFormat="1" x14ac:dyDescent="0.25">
      <c r="A72" s="7">
        <v>2</v>
      </c>
      <c r="B72" s="40" t="s">
        <v>101</v>
      </c>
      <c r="C72" s="40" t="s">
        <v>57</v>
      </c>
      <c r="D72" s="39">
        <f>F72+L72+H72+J72</f>
        <v>1220</v>
      </c>
      <c r="E72" s="8">
        <v>8.92</v>
      </c>
      <c r="F72" s="36">
        <f t="shared" si="65"/>
        <v>421</v>
      </c>
      <c r="G72" s="8">
        <v>22.44</v>
      </c>
      <c r="H72" s="36">
        <f t="shared" si="66"/>
        <v>194</v>
      </c>
      <c r="I72" s="8">
        <v>24.17</v>
      </c>
      <c r="J72" s="36">
        <f t="shared" si="67"/>
        <v>351</v>
      </c>
      <c r="K72" s="8">
        <v>23.96</v>
      </c>
      <c r="L72" s="36">
        <f t="shared" si="68"/>
        <v>254</v>
      </c>
    </row>
    <row r="73" spans="1:12" s="10" customFormat="1" x14ac:dyDescent="0.25">
      <c r="A73" s="11"/>
      <c r="B73" s="43"/>
      <c r="C73" s="43"/>
      <c r="D73" s="49"/>
      <c r="E73" s="12"/>
      <c r="F73" s="14"/>
      <c r="G73" s="12"/>
      <c r="H73" s="13"/>
      <c r="I73" s="12"/>
      <c r="J73" s="13"/>
      <c r="K73" s="12"/>
      <c r="L73" s="13"/>
    </row>
    <row r="74" spans="1:12" s="10" customFormat="1" x14ac:dyDescent="0.25"/>
    <row r="75" spans="1:12" s="10" customFormat="1" x14ac:dyDescent="0.25"/>
    <row r="76" spans="1:12" s="10" customFormat="1" x14ac:dyDescent="0.25"/>
    <row r="77" spans="1:12" s="10" customFormat="1" x14ac:dyDescent="0.25"/>
    <row r="78" spans="1:12" s="10" customFormat="1" x14ac:dyDescent="0.25"/>
    <row r="79" spans="1:12" s="10" customFormat="1" x14ac:dyDescent="0.25"/>
    <row r="80" spans="1:12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  <row r="1726" s="10" customFormat="1" x14ac:dyDescent="0.25"/>
    <row r="1727" s="10" customFormat="1" x14ac:dyDescent="0.25"/>
    <row r="1728" s="10" customFormat="1" x14ac:dyDescent="0.25"/>
    <row r="1729" s="10" customFormat="1" x14ac:dyDescent="0.25"/>
    <row r="1730" s="10" customFormat="1" x14ac:dyDescent="0.25"/>
    <row r="1731" s="10" customFormat="1" x14ac:dyDescent="0.25"/>
    <row r="1732" s="10" customFormat="1" x14ac:dyDescent="0.25"/>
    <row r="1733" s="10" customFormat="1" x14ac:dyDescent="0.25"/>
    <row r="1734" s="10" customFormat="1" x14ac:dyDescent="0.25"/>
    <row r="1735" s="10" customFormat="1" x14ac:dyDescent="0.25"/>
    <row r="1736" s="10" customFormat="1" x14ac:dyDescent="0.25"/>
    <row r="1737" s="10" customFormat="1" x14ac:dyDescent="0.25"/>
    <row r="1738" s="10" customFormat="1" x14ac:dyDescent="0.25"/>
    <row r="1739" s="10" customFormat="1" x14ac:dyDescent="0.25"/>
    <row r="1740" s="10" customFormat="1" x14ac:dyDescent="0.25"/>
    <row r="1741" s="10" customFormat="1" x14ac:dyDescent="0.25"/>
    <row r="1742" s="10" customFormat="1" x14ac:dyDescent="0.25"/>
    <row r="1743" s="10" customFormat="1" x14ac:dyDescent="0.25"/>
    <row r="1744" s="10" customFormat="1" x14ac:dyDescent="0.25"/>
    <row r="1745" s="10" customFormat="1" x14ac:dyDescent="0.25"/>
    <row r="1746" s="10" customFormat="1" x14ac:dyDescent="0.25"/>
    <row r="1747" s="10" customFormat="1" x14ac:dyDescent="0.25"/>
    <row r="1748" s="10" customFormat="1" x14ac:dyDescent="0.25"/>
    <row r="1749" s="10" customFormat="1" x14ac:dyDescent="0.25"/>
    <row r="1750" s="10" customFormat="1" x14ac:dyDescent="0.25"/>
    <row r="1751" s="10" customFormat="1" x14ac:dyDescent="0.25"/>
    <row r="1752" s="10" customFormat="1" x14ac:dyDescent="0.25"/>
    <row r="1753" s="10" customFormat="1" x14ac:dyDescent="0.25"/>
    <row r="1754" s="10" customFormat="1" x14ac:dyDescent="0.25"/>
    <row r="1755" s="10" customFormat="1" x14ac:dyDescent="0.25"/>
    <row r="1756" s="10" customFormat="1" x14ac:dyDescent="0.25"/>
    <row r="1757" s="10" customFormat="1" x14ac:dyDescent="0.25"/>
    <row r="1758" s="10" customFormat="1" x14ac:dyDescent="0.25"/>
    <row r="1759" s="10" customFormat="1" x14ac:dyDescent="0.25"/>
    <row r="1760" s="10" customFormat="1" x14ac:dyDescent="0.25"/>
    <row r="1761" s="10" customFormat="1" x14ac:dyDescent="0.25"/>
    <row r="1762" s="10" customFormat="1" x14ac:dyDescent="0.25"/>
    <row r="1763" s="10" customFormat="1" x14ac:dyDescent="0.25"/>
    <row r="1764" s="10" customFormat="1" x14ac:dyDescent="0.25"/>
    <row r="1765" s="10" customFormat="1" x14ac:dyDescent="0.25"/>
    <row r="1766" s="10" customFormat="1" x14ac:dyDescent="0.25"/>
    <row r="1767" s="10" customFormat="1" x14ac:dyDescent="0.25"/>
    <row r="1768" s="10" customFormat="1" x14ac:dyDescent="0.25"/>
    <row r="1769" s="10" customFormat="1" x14ac:dyDescent="0.25"/>
    <row r="1770" s="10" customFormat="1" x14ac:dyDescent="0.25"/>
    <row r="1771" s="10" customFormat="1" x14ac:dyDescent="0.25"/>
    <row r="1772" s="10" customFormat="1" x14ac:dyDescent="0.25"/>
    <row r="1773" s="10" customFormat="1" x14ac:dyDescent="0.25"/>
    <row r="1774" s="10" customFormat="1" x14ac:dyDescent="0.25"/>
    <row r="1775" s="10" customFormat="1" x14ac:dyDescent="0.25"/>
    <row r="1776" s="10" customFormat="1" x14ac:dyDescent="0.25"/>
    <row r="1777" s="10" customFormat="1" x14ac:dyDescent="0.25"/>
    <row r="1778" s="10" customFormat="1" x14ac:dyDescent="0.25"/>
    <row r="1779" s="10" customFormat="1" x14ac:dyDescent="0.25"/>
    <row r="1780" s="10" customFormat="1" x14ac:dyDescent="0.25"/>
    <row r="1781" s="10" customFormat="1" x14ac:dyDescent="0.25"/>
    <row r="1782" s="10" customFormat="1" x14ac:dyDescent="0.25"/>
    <row r="1783" s="10" customFormat="1" x14ac:dyDescent="0.25"/>
    <row r="1784" s="10" customFormat="1" x14ac:dyDescent="0.25"/>
    <row r="1785" s="10" customFormat="1" x14ac:dyDescent="0.25"/>
    <row r="1786" s="10" customFormat="1" x14ac:dyDescent="0.25"/>
    <row r="1787" s="10" customFormat="1" x14ac:dyDescent="0.25"/>
    <row r="1788" s="10" customFormat="1" x14ac:dyDescent="0.25"/>
    <row r="1789" s="10" customFormat="1" x14ac:dyDescent="0.25"/>
  </sheetData>
  <sortState ref="B4:L1811">
    <sortCondition descending="1" ref="D4:D1811"/>
  </sortState>
  <mergeCells count="32">
    <mergeCell ref="E70:F70"/>
    <mergeCell ref="K70:L70"/>
    <mergeCell ref="G70:H70"/>
    <mergeCell ref="I70:J70"/>
    <mergeCell ref="E27:F27"/>
    <mergeCell ref="K27:L27"/>
    <mergeCell ref="G27:H27"/>
    <mergeCell ref="I27:J27"/>
    <mergeCell ref="E3:F3"/>
    <mergeCell ref="K3:L3"/>
    <mergeCell ref="G3:H3"/>
    <mergeCell ref="I3:J3"/>
    <mergeCell ref="E11:F11"/>
    <mergeCell ref="K11:L11"/>
    <mergeCell ref="G11:H11"/>
    <mergeCell ref="I11:J11"/>
    <mergeCell ref="E16:F16"/>
    <mergeCell ref="K16:L16"/>
    <mergeCell ref="G16:H16"/>
    <mergeCell ref="I16:J16"/>
    <mergeCell ref="E59:F59"/>
    <mergeCell ref="K59:L59"/>
    <mergeCell ref="G59:H59"/>
    <mergeCell ref="I59:J59"/>
    <mergeCell ref="E36:F36"/>
    <mergeCell ref="K36:L36"/>
    <mergeCell ref="G36:H36"/>
    <mergeCell ref="I36:J36"/>
    <mergeCell ref="E51:F51"/>
    <mergeCell ref="K51:L51"/>
    <mergeCell ref="G51:H51"/>
    <mergeCell ref="I51:J51"/>
  </mergeCells>
  <pageMargins left="0.25" right="0.25" top="0.75" bottom="0.75" header="0.3" footer="0.3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workbookViewId="0"/>
  </sheetViews>
  <sheetFormatPr defaultRowHeight="15" x14ac:dyDescent="0.25"/>
  <cols>
    <col min="1" max="1" width="24.7109375" customWidth="1"/>
    <col min="2" max="25" width="12.7109375" style="1" customWidth="1"/>
    <col min="26" max="56" width="12.7109375" customWidth="1"/>
  </cols>
  <sheetData>
    <row r="2" spans="1:13" s="18" customFormat="1" x14ac:dyDescent="0.25">
      <c r="A2" s="22" t="s">
        <v>11</v>
      </c>
    </row>
    <row r="3" spans="1:13" s="18" customFormat="1" x14ac:dyDescent="0.25"/>
    <row r="4" spans="1:13" s="18" customFormat="1" x14ac:dyDescent="0.25">
      <c r="A4" s="18" t="s">
        <v>2</v>
      </c>
      <c r="B4" s="18" t="s">
        <v>19</v>
      </c>
    </row>
    <row r="5" spans="1:13" s="18" customFormat="1" x14ac:dyDescent="0.25">
      <c r="A5" s="18" t="s">
        <v>0</v>
      </c>
      <c r="B5" s="18" t="s">
        <v>20</v>
      </c>
    </row>
    <row r="6" spans="1:13" s="18" customFormat="1" x14ac:dyDescent="0.25">
      <c r="A6" s="18" t="s">
        <v>1</v>
      </c>
      <c r="B6" s="18" t="s">
        <v>21</v>
      </c>
    </row>
    <row r="7" spans="1:13" s="18" customFormat="1" x14ac:dyDescent="0.25">
      <c r="A7" s="18" t="s">
        <v>3</v>
      </c>
      <c r="B7" s="18" t="s">
        <v>22</v>
      </c>
    </row>
    <row r="8" spans="1:13" s="18" customFormat="1" x14ac:dyDescent="0.25">
      <c r="A8" s="18" t="s">
        <v>25</v>
      </c>
      <c r="B8" s="18" t="s">
        <v>23</v>
      </c>
    </row>
    <row r="9" spans="1:13" s="18" customFormat="1" x14ac:dyDescent="0.25"/>
    <row r="10" spans="1:13" s="18" customFormat="1" x14ac:dyDescent="0.25">
      <c r="A10" s="32" t="s">
        <v>18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</row>
    <row r="11" spans="1:13" s="18" customFormat="1" x14ac:dyDescent="0.25">
      <c r="A11" s="24">
        <v>30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</row>
    <row r="12" spans="1:13" s="18" customFormat="1" x14ac:dyDescent="0.25">
      <c r="A12" s="24">
        <v>35</v>
      </c>
      <c r="B12" s="19">
        <v>1.03</v>
      </c>
      <c r="C12" s="19">
        <v>1.0371999999999999</v>
      </c>
      <c r="D12" s="19">
        <v>1.0143</v>
      </c>
      <c r="E12" s="19">
        <v>1.0125999999999999</v>
      </c>
      <c r="F12" s="19">
        <v>1.0203</v>
      </c>
      <c r="H12" s="25"/>
      <c r="I12" s="26"/>
      <c r="J12" s="26"/>
      <c r="K12" s="26"/>
      <c r="L12" s="26"/>
      <c r="M12" s="26"/>
    </row>
    <row r="13" spans="1:13" s="18" customFormat="1" x14ac:dyDescent="0.25">
      <c r="A13" s="24">
        <v>40</v>
      </c>
      <c r="B13" s="27">
        <v>1.1252</v>
      </c>
      <c r="C13" s="27">
        <v>1.1136999999999999</v>
      </c>
      <c r="D13" s="27">
        <v>1.1013999999999999</v>
      </c>
      <c r="E13" s="27">
        <v>1.0862000000000001</v>
      </c>
      <c r="F13" s="27">
        <v>1.0898000000000001</v>
      </c>
      <c r="G13" s="28"/>
      <c r="H13" s="26"/>
      <c r="I13" s="26"/>
      <c r="J13" s="26"/>
      <c r="K13" s="26"/>
      <c r="L13" s="26"/>
      <c r="M13" s="26"/>
    </row>
    <row r="14" spans="1:13" s="18" customFormat="1" x14ac:dyDescent="0.25">
      <c r="A14" s="24">
        <v>45</v>
      </c>
      <c r="B14" s="19">
        <v>1.2397</v>
      </c>
      <c r="C14" s="19">
        <v>1.2022999999999999</v>
      </c>
      <c r="D14" s="19">
        <v>1.2049000000000001</v>
      </c>
      <c r="E14" s="19">
        <v>1.1716</v>
      </c>
      <c r="F14" s="19">
        <v>1.1697</v>
      </c>
    </row>
    <row r="15" spans="1:13" s="18" customFormat="1" x14ac:dyDescent="0.25">
      <c r="A15" s="24">
        <v>50</v>
      </c>
      <c r="B15" s="19">
        <v>1.1863999999999999</v>
      </c>
      <c r="C15" s="19">
        <v>1.1720999999999999</v>
      </c>
      <c r="D15" s="19">
        <v>1.0218</v>
      </c>
      <c r="E15" s="19">
        <v>1.2278</v>
      </c>
      <c r="F15" s="19">
        <v>1.0488</v>
      </c>
      <c r="I15" s="26"/>
      <c r="J15" s="26"/>
      <c r="K15" s="26"/>
      <c r="L15" s="26"/>
      <c r="M15" s="26"/>
    </row>
    <row r="16" spans="1:13" s="18" customFormat="1" x14ac:dyDescent="0.25">
      <c r="A16" s="24">
        <v>55</v>
      </c>
      <c r="B16" s="27">
        <v>1.3145</v>
      </c>
      <c r="C16" s="27">
        <v>1.2706</v>
      </c>
      <c r="D16" s="27">
        <v>1.1103000000000001</v>
      </c>
      <c r="E16" s="27">
        <v>1.3380000000000001</v>
      </c>
      <c r="F16" s="27">
        <v>1.1225000000000001</v>
      </c>
      <c r="G16" s="28"/>
      <c r="H16" s="26"/>
      <c r="I16" s="29"/>
      <c r="J16" s="29"/>
      <c r="K16" s="29"/>
      <c r="L16" s="29"/>
      <c r="M16" s="29"/>
    </row>
    <row r="17" spans="1:25" s="18" customFormat="1" x14ac:dyDescent="0.25">
      <c r="A17" s="24">
        <v>60</v>
      </c>
      <c r="B17" s="19">
        <v>1.3082</v>
      </c>
      <c r="C17" s="19">
        <v>1.2482</v>
      </c>
      <c r="D17" s="19">
        <v>1.0628</v>
      </c>
      <c r="E17" s="19">
        <v>1.4139999999999999</v>
      </c>
      <c r="F17" s="19">
        <v>1.0424</v>
      </c>
    </row>
    <row r="18" spans="1:25" s="18" customFormat="1" x14ac:dyDescent="0.25">
      <c r="A18" s="24">
        <v>65</v>
      </c>
      <c r="B18" s="27">
        <v>1.4656</v>
      </c>
      <c r="C18" s="27">
        <v>1.3607</v>
      </c>
      <c r="D18" s="27">
        <v>1.1637</v>
      </c>
      <c r="E18" s="27">
        <v>1.5620000000000001</v>
      </c>
      <c r="F18" s="27">
        <v>1.1153</v>
      </c>
      <c r="G18" s="28"/>
      <c r="H18" s="26"/>
      <c r="I18" s="26"/>
      <c r="J18" s="26"/>
      <c r="K18" s="26"/>
      <c r="L18" s="26"/>
      <c r="M18" s="26"/>
    </row>
    <row r="19" spans="1:25" s="18" customFormat="1" x14ac:dyDescent="0.25">
      <c r="A19" s="24">
        <v>70</v>
      </c>
      <c r="B19" s="27">
        <v>1.4523999999999999</v>
      </c>
      <c r="C19" s="27">
        <v>1.2806</v>
      </c>
      <c r="D19" s="27">
        <v>1.2781</v>
      </c>
      <c r="E19" s="27">
        <v>1.6800999999999999</v>
      </c>
      <c r="F19" s="27">
        <v>1.1408</v>
      </c>
      <c r="G19" s="28"/>
      <c r="H19" s="26"/>
      <c r="I19" s="26"/>
      <c r="J19" s="26"/>
      <c r="K19" s="26"/>
      <c r="L19" s="26"/>
      <c r="M19" s="26"/>
    </row>
    <row r="20" spans="1:25" s="18" customFormat="1" x14ac:dyDescent="0.25">
      <c r="A20" s="24">
        <v>75</v>
      </c>
      <c r="B20" s="19">
        <v>1.649</v>
      </c>
      <c r="C20" s="19">
        <v>1.3993</v>
      </c>
      <c r="D20" s="19">
        <v>1.4332</v>
      </c>
      <c r="E20" s="19">
        <v>1.8932</v>
      </c>
      <c r="F20" s="19">
        <v>1.2285999999999999</v>
      </c>
      <c r="H20" s="26"/>
      <c r="I20" s="26"/>
      <c r="J20" s="26"/>
      <c r="K20" s="26"/>
      <c r="L20" s="26"/>
    </row>
    <row r="21" spans="1:25" s="18" customFormat="1" x14ac:dyDescent="0.25">
      <c r="A21" s="24">
        <v>80</v>
      </c>
      <c r="B21" s="19">
        <v>1.8653999999999999</v>
      </c>
      <c r="C21" s="19">
        <v>1.5053000000000001</v>
      </c>
      <c r="D21" s="19">
        <v>1.6440999999999999</v>
      </c>
      <c r="E21" s="19">
        <v>2.0952000000000002</v>
      </c>
      <c r="F21" s="19">
        <v>1.3043</v>
      </c>
    </row>
    <row r="22" spans="1:25" s="18" customFormat="1" x14ac:dyDescent="0.25">
      <c r="A22" s="24">
        <v>85</v>
      </c>
      <c r="B22" s="19">
        <v>2.2212000000000001</v>
      </c>
      <c r="C22" s="19">
        <v>1.6866000000000001</v>
      </c>
      <c r="D22" s="19">
        <v>1.9508000000000001</v>
      </c>
      <c r="E22" s="19">
        <v>2.4378000000000002</v>
      </c>
      <c r="F22" s="19">
        <v>1.4452</v>
      </c>
    </row>
    <row r="23" spans="1:25" s="18" customFormat="1" x14ac:dyDescent="0.25">
      <c r="A23" s="24">
        <v>90</v>
      </c>
      <c r="B23" s="19">
        <v>2.7616000000000001</v>
      </c>
      <c r="C23" s="19">
        <v>1.9535</v>
      </c>
      <c r="D23" s="19">
        <v>2.4401999999999999</v>
      </c>
      <c r="E23" s="19">
        <v>2.9137</v>
      </c>
      <c r="F23" s="19">
        <v>1.6714</v>
      </c>
    </row>
    <row r="24" spans="1:25" s="18" customFormat="1" x14ac:dyDescent="0.25">
      <c r="A24" s="24">
        <v>95</v>
      </c>
      <c r="B24" s="19">
        <v>3.6894999999999998</v>
      </c>
      <c r="C24" s="27">
        <v>2.4043999999999999</v>
      </c>
      <c r="D24" s="19">
        <v>3.3477999999999999</v>
      </c>
      <c r="E24" s="19">
        <v>3.6206</v>
      </c>
      <c r="F24" s="19">
        <v>2.1057000000000001</v>
      </c>
    </row>
    <row r="25" spans="1:25" s="18" customFormat="1" x14ac:dyDescent="0.25">
      <c r="A25" s="24" t="s">
        <v>17</v>
      </c>
      <c r="B25" s="19">
        <v>5.6368999999999998</v>
      </c>
      <c r="C25" s="19">
        <v>3.3512</v>
      </c>
      <c r="D25" s="19">
        <v>5.6116000000000001</v>
      </c>
      <c r="E25" s="19">
        <v>8.7034000000000002</v>
      </c>
      <c r="F25" s="19">
        <v>3.2456</v>
      </c>
    </row>
    <row r="26" spans="1:25" s="18" customFormat="1" x14ac:dyDescent="0.25">
      <c r="A26" s="17"/>
      <c r="B26" s="30"/>
      <c r="C26" s="31"/>
      <c r="D26" s="31"/>
      <c r="E26" s="31"/>
      <c r="F26" s="31"/>
      <c r="G26" s="20"/>
    </row>
    <row r="28" spans="1:25" x14ac:dyDescent="0.25">
      <c r="A28" s="22" t="s">
        <v>24</v>
      </c>
      <c r="B28" s="18"/>
      <c r="C28" s="18"/>
      <c r="D28" s="18"/>
      <c r="E28" s="18"/>
      <c r="F28" s="18"/>
      <c r="G28" s="1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A29" s="22"/>
      <c r="B29" s="18"/>
      <c r="C29" s="18"/>
      <c r="D29" s="18"/>
      <c r="E29" s="18"/>
      <c r="F29" s="18"/>
      <c r="G29" s="1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18" customFormat="1" x14ac:dyDescent="0.25">
      <c r="A30" s="18" t="s">
        <v>2</v>
      </c>
      <c r="B30" s="18" t="s">
        <v>26</v>
      </c>
    </row>
    <row r="31" spans="1:25" s="18" customFormat="1" x14ac:dyDescent="0.25">
      <c r="A31" s="18" t="s">
        <v>0</v>
      </c>
      <c r="B31" s="18" t="s">
        <v>27</v>
      </c>
    </row>
    <row r="32" spans="1:25" s="18" customFormat="1" x14ac:dyDescent="0.25">
      <c r="A32" s="18" t="s">
        <v>1</v>
      </c>
      <c r="B32" s="18" t="s">
        <v>28</v>
      </c>
    </row>
    <row r="33" spans="1:25" s="18" customFormat="1" x14ac:dyDescent="0.25">
      <c r="A33" s="18" t="s">
        <v>3</v>
      </c>
      <c r="B33" s="18" t="s">
        <v>29</v>
      </c>
    </row>
    <row r="34" spans="1:25" s="18" customFormat="1" x14ac:dyDescent="0.25">
      <c r="A34" s="18" t="s">
        <v>25</v>
      </c>
      <c r="B34" s="18" t="s">
        <v>30</v>
      </c>
    </row>
    <row r="35" spans="1:25" x14ac:dyDescent="0.25">
      <c r="A35" s="18"/>
      <c r="B35" s="18"/>
      <c r="C35" s="18"/>
      <c r="D35" s="18"/>
      <c r="E35" s="18"/>
      <c r="F35" s="18"/>
      <c r="G35" s="18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x14ac:dyDescent="0.25">
      <c r="A36" s="18"/>
      <c r="B36" s="23" t="s">
        <v>12</v>
      </c>
      <c r="C36" s="23" t="s">
        <v>13</v>
      </c>
      <c r="D36" s="23" t="s">
        <v>14</v>
      </c>
      <c r="E36" s="23" t="s">
        <v>15</v>
      </c>
      <c r="F36" s="23" t="s">
        <v>16</v>
      </c>
      <c r="G36" s="18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x14ac:dyDescent="0.25">
      <c r="A37" s="24">
        <v>30</v>
      </c>
      <c r="B37" s="21">
        <v>1</v>
      </c>
      <c r="C37" s="21">
        <v>1</v>
      </c>
      <c r="D37" s="21">
        <v>1</v>
      </c>
      <c r="E37" s="21">
        <v>1</v>
      </c>
      <c r="F37" s="21">
        <v>1</v>
      </c>
      <c r="G37" s="1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x14ac:dyDescent="0.25">
      <c r="A38" s="24">
        <v>35</v>
      </c>
      <c r="B38" s="34">
        <v>1.0942000000000001</v>
      </c>
      <c r="C38" s="34">
        <v>1.0367999999999999</v>
      </c>
      <c r="D38" s="34">
        <v>1.0367999999999999</v>
      </c>
      <c r="E38" s="34">
        <v>1.0621</v>
      </c>
      <c r="F38" s="34">
        <v>1.0922000000000001</v>
      </c>
      <c r="G38" s="28"/>
      <c r="H38" s="15"/>
      <c r="I38" s="15"/>
      <c r="J38" s="15"/>
      <c r="K38" s="15"/>
      <c r="L38" s="15"/>
      <c r="M38" s="15"/>
      <c r="N38" s="16"/>
      <c r="O38"/>
      <c r="P38"/>
      <c r="Q38"/>
      <c r="R38"/>
      <c r="S38"/>
      <c r="T38"/>
      <c r="U38"/>
      <c r="V38"/>
      <c r="W38"/>
      <c r="X38"/>
      <c r="Y38"/>
    </row>
    <row r="39" spans="1:25" x14ac:dyDescent="0.25">
      <c r="A39" s="24">
        <v>40</v>
      </c>
      <c r="B39" s="21">
        <v>1.1762999999999999</v>
      </c>
      <c r="C39" s="21">
        <v>1.1100000000000001</v>
      </c>
      <c r="D39" s="21">
        <v>1.115</v>
      </c>
      <c r="E39" s="21">
        <v>1.1475</v>
      </c>
      <c r="F39" s="21">
        <v>1.1852</v>
      </c>
      <c r="G39" s="18"/>
      <c r="H39" s="15"/>
      <c r="I39" s="15"/>
      <c r="J39" s="15"/>
      <c r="K39" s="15"/>
      <c r="L39" s="15"/>
      <c r="M39" s="15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25">
      <c r="A40" s="24">
        <v>45</v>
      </c>
      <c r="B40" s="21">
        <v>1.2717000000000001</v>
      </c>
      <c r="C40" s="21">
        <v>1.1942999999999999</v>
      </c>
      <c r="D40" s="21">
        <v>1.2058</v>
      </c>
      <c r="E40" s="21">
        <v>1.2479</v>
      </c>
      <c r="F40" s="21">
        <v>1.2955000000000001</v>
      </c>
      <c r="G40" s="1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x14ac:dyDescent="0.25">
      <c r="A41" s="24">
        <v>50</v>
      </c>
      <c r="B41" s="21">
        <v>1.2838000000000001</v>
      </c>
      <c r="C41" s="21">
        <v>1.2606999999999999</v>
      </c>
      <c r="D41" s="21">
        <v>1.3128</v>
      </c>
      <c r="E41" s="21">
        <v>1.3147</v>
      </c>
      <c r="F41" s="21">
        <v>1.1821999999999999</v>
      </c>
      <c r="G41" s="18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x14ac:dyDescent="0.25">
      <c r="A42" s="24">
        <v>55</v>
      </c>
      <c r="B42" s="34">
        <v>1.3984000000000001</v>
      </c>
      <c r="C42" s="34">
        <v>1.3706</v>
      </c>
      <c r="D42" s="34">
        <v>1.4407000000000001</v>
      </c>
      <c r="E42" s="34">
        <v>1.4481999999999999</v>
      </c>
      <c r="F42" s="34">
        <v>1.2918000000000001</v>
      </c>
      <c r="G42" s="28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x14ac:dyDescent="0.25">
      <c r="A43" s="24">
        <v>60</v>
      </c>
      <c r="B43" s="21">
        <v>1.5353000000000001</v>
      </c>
      <c r="C43" s="21">
        <v>1.5015000000000001</v>
      </c>
      <c r="D43" s="21">
        <v>1.5961000000000001</v>
      </c>
      <c r="E43" s="33">
        <v>1.6117999999999999</v>
      </c>
      <c r="F43" s="21">
        <v>1.2108000000000001</v>
      </c>
      <c r="G43" s="18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x14ac:dyDescent="0.25">
      <c r="A44" s="24">
        <v>65</v>
      </c>
      <c r="B44" s="21">
        <v>1.7038</v>
      </c>
      <c r="C44" s="21">
        <v>1.66</v>
      </c>
      <c r="D44" s="21">
        <v>1.7927</v>
      </c>
      <c r="E44" s="33">
        <v>1.8170999999999999</v>
      </c>
      <c r="F44" s="21">
        <v>1.3260000000000001</v>
      </c>
      <c r="G44" s="18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x14ac:dyDescent="0.25">
      <c r="A45" s="24">
        <v>70</v>
      </c>
      <c r="B45" s="34">
        <v>1.9159999999999999</v>
      </c>
      <c r="C45" s="34">
        <v>1.8559000000000001</v>
      </c>
      <c r="D45" s="34">
        <v>2.0541999999999998</v>
      </c>
      <c r="E45" s="35">
        <v>2.0992000000000002</v>
      </c>
      <c r="F45" s="34">
        <v>1.4666999999999999</v>
      </c>
      <c r="G45" s="28"/>
      <c r="H45" s="16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x14ac:dyDescent="0.25">
      <c r="A46" s="24">
        <v>75</v>
      </c>
      <c r="B46" s="33">
        <v>1.8917999999999999</v>
      </c>
      <c r="C46" s="21">
        <v>1.8324</v>
      </c>
      <c r="D46" s="21">
        <v>2.1545999999999998</v>
      </c>
      <c r="E46" s="21">
        <v>2.2793999999999999</v>
      </c>
      <c r="F46" s="33">
        <v>1.3955</v>
      </c>
      <c r="G46" s="18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A47" s="24">
        <v>80</v>
      </c>
      <c r="B47" s="33">
        <v>2.1629999999999998</v>
      </c>
      <c r="C47" s="21">
        <v>2.0741999999999998</v>
      </c>
      <c r="D47" s="19">
        <v>2.5219999999999998</v>
      </c>
      <c r="E47" s="21">
        <v>2.7128999999999999</v>
      </c>
      <c r="F47" s="33">
        <v>1.5624</v>
      </c>
      <c r="G47" s="18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A48" s="24">
        <v>85</v>
      </c>
      <c r="B48" s="33">
        <v>2.5284</v>
      </c>
      <c r="C48" s="21">
        <v>2.3894000000000002</v>
      </c>
      <c r="D48" s="19">
        <v>3.0404</v>
      </c>
      <c r="E48" s="21">
        <v>3.35</v>
      </c>
      <c r="F48" s="33">
        <v>1.7303999999999999</v>
      </c>
      <c r="G48" s="1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25">
      <c r="A49" s="24">
        <v>90</v>
      </c>
      <c r="B49" s="33">
        <v>3.0478000000000001</v>
      </c>
      <c r="C49" s="21">
        <v>2.8176000000000001</v>
      </c>
      <c r="D49" s="19">
        <v>3.827</v>
      </c>
      <c r="E49" s="21">
        <v>4.3781999999999996</v>
      </c>
      <c r="F49" s="33">
        <v>1.9798</v>
      </c>
      <c r="G49" s="18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x14ac:dyDescent="0.25">
      <c r="A50" s="24">
        <v>95</v>
      </c>
      <c r="B50" s="33">
        <v>3.8445999999999998</v>
      </c>
      <c r="C50" s="21">
        <v>3.4327999999999999</v>
      </c>
      <c r="D50" s="19">
        <v>5.1626000000000003</v>
      </c>
      <c r="E50" s="21">
        <v>6.3170999999999999</v>
      </c>
      <c r="F50" s="33">
        <v>2.3271999999999999</v>
      </c>
      <c r="G50" s="1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25">
      <c r="A51" s="24" t="s">
        <v>17</v>
      </c>
      <c r="B51" s="33">
        <v>5.2218999999999998</v>
      </c>
      <c r="C51" s="21">
        <v>4.3917000000000002</v>
      </c>
      <c r="D51" s="19">
        <v>7.9302000000000001</v>
      </c>
      <c r="E51" s="21">
        <v>11.337</v>
      </c>
      <c r="F51" s="33">
        <v>2.8449</v>
      </c>
      <c r="G51" s="18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25">
      <c r="A52" s="17"/>
      <c r="B52" s="31"/>
      <c r="C52" s="31"/>
      <c r="D52" s="31"/>
      <c r="E52" s="31"/>
      <c r="F52" s="31"/>
      <c r="G52" s="20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25">
      <c r="A53" s="18"/>
      <c r="B53" s="21"/>
      <c r="C53" s="21"/>
      <c r="D53" s="21"/>
      <c r="E53" s="21"/>
      <c r="F53" s="21"/>
      <c r="G53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5"/>
  <sheetViews>
    <sheetView workbookViewId="0"/>
  </sheetViews>
  <sheetFormatPr defaultColWidth="9.140625" defaultRowHeight="15" x14ac:dyDescent="0.25"/>
  <cols>
    <col min="1" max="1" width="30.7109375" style="1" customWidth="1"/>
    <col min="2" max="3" width="20.7109375" style="1" customWidth="1"/>
    <col min="4" max="4" width="18.7109375" style="1" customWidth="1"/>
    <col min="5" max="6" width="6.7109375" style="2" customWidth="1"/>
    <col min="7" max="7" width="6.7109375" style="3" customWidth="1"/>
    <col min="8" max="8" width="6.7109375" style="4" customWidth="1"/>
    <col min="9" max="10" width="6.7109375" style="9" customWidth="1"/>
    <col min="11" max="11" width="6.7109375" style="3" customWidth="1"/>
    <col min="12" max="12" width="6.7109375" style="4" customWidth="1"/>
    <col min="13" max="21" width="12.7109375" style="1" customWidth="1"/>
    <col min="22" max="16384" width="9.140625" style="1"/>
  </cols>
  <sheetData>
    <row r="1" spans="1:12" s="10" customFormat="1" ht="18.75" x14ac:dyDescent="0.3">
      <c r="A1" s="48" t="s">
        <v>104</v>
      </c>
    </row>
    <row r="2" spans="1:12" s="10" customFormat="1" x14ac:dyDescent="0.25"/>
    <row r="3" spans="1:12" s="10" customFormat="1" x14ac:dyDescent="0.25"/>
    <row r="4" spans="1:12" s="10" customFormat="1" x14ac:dyDescent="0.25">
      <c r="A4" s="37"/>
      <c r="B4" s="41" t="s">
        <v>6</v>
      </c>
      <c r="C4" s="41" t="s">
        <v>4</v>
      </c>
      <c r="D4" s="41" t="s">
        <v>34</v>
      </c>
      <c r="E4" s="50" t="s">
        <v>0</v>
      </c>
      <c r="F4" s="51"/>
      <c r="G4" s="50" t="s">
        <v>3</v>
      </c>
      <c r="H4" s="51"/>
      <c r="I4" s="50" t="s">
        <v>1</v>
      </c>
      <c r="J4" s="51"/>
      <c r="K4" s="52" t="s">
        <v>2</v>
      </c>
      <c r="L4" s="51"/>
    </row>
    <row r="5" spans="1:12" s="10" customFormat="1" x14ac:dyDescent="0.25">
      <c r="A5" s="53" t="s">
        <v>102</v>
      </c>
      <c r="B5" s="40" t="s">
        <v>52</v>
      </c>
      <c r="C5" s="40" t="s">
        <v>57</v>
      </c>
      <c r="D5" s="39">
        <f>F5+L5+H5+J5</f>
        <v>1440</v>
      </c>
      <c r="E5" s="8">
        <v>7.64</v>
      </c>
      <c r="F5" s="36">
        <f t="shared" ref="F5" si="0">ROUNDDOWN(51.39*((E5)-1.5)^1.05,0)</f>
        <v>345</v>
      </c>
      <c r="G5" s="8">
        <v>22.6</v>
      </c>
      <c r="H5" s="36">
        <f t="shared" ref="H5" si="1">ROUNDDOWN(10.14*((G5)-7)^1.08,0)</f>
        <v>197</v>
      </c>
      <c r="I5" s="8">
        <v>34.46</v>
      </c>
      <c r="J5" s="36">
        <f t="shared" ref="J5" si="2">ROUNDDOWN(12.91*((I5)-4)^1.1,0)</f>
        <v>553</v>
      </c>
      <c r="K5" s="8">
        <v>29.67</v>
      </c>
      <c r="L5" s="36">
        <f t="shared" ref="L5" si="3">ROUNDDOWN(13.0449*((K5)-7)^1.05,0)</f>
        <v>345</v>
      </c>
    </row>
    <row r="6" spans="1:12" s="10" customFormat="1" x14ac:dyDescent="0.25">
      <c r="A6" s="10" t="s">
        <v>103</v>
      </c>
      <c r="B6" s="40" t="s">
        <v>52</v>
      </c>
      <c r="C6" s="40" t="s">
        <v>57</v>
      </c>
      <c r="D6" s="39">
        <f>F6+L6+H6+J6</f>
        <v>1310</v>
      </c>
      <c r="E6" s="8">
        <v>7.71</v>
      </c>
      <c r="F6" s="36">
        <f>ROUNDDOWN(51.39*((E6)-1.5)^1.05,0)</f>
        <v>349</v>
      </c>
      <c r="G6" s="8">
        <v>23.58</v>
      </c>
      <c r="H6" s="36">
        <f>ROUNDDOWN(10.14*((G6)-7)^1.08,0)</f>
        <v>210</v>
      </c>
      <c r="I6" s="8">
        <v>33.53</v>
      </c>
      <c r="J6" s="36">
        <f>ROUNDDOWN(12.91*((I6)-4)^1.1,0)</f>
        <v>534</v>
      </c>
      <c r="K6" s="8">
        <v>21.56</v>
      </c>
      <c r="L6" s="36">
        <f>ROUNDDOWN(13.0449*((K6)-7)^1.05,0)</f>
        <v>217</v>
      </c>
    </row>
    <row r="7" spans="1:12" s="10" customFormat="1" x14ac:dyDescent="0.25">
      <c r="A7" s="11"/>
      <c r="B7" s="43"/>
      <c r="C7" s="43"/>
      <c r="D7" s="44"/>
      <c r="E7" s="45"/>
      <c r="F7" s="46"/>
      <c r="G7" s="45"/>
      <c r="H7" s="47"/>
      <c r="I7" s="45"/>
      <c r="J7" s="47"/>
      <c r="K7" s="45"/>
      <c r="L7" s="47"/>
    </row>
    <row r="8" spans="1:12" s="10" customFormat="1" x14ac:dyDescent="0.25"/>
    <row r="9" spans="1:12" s="10" customFormat="1" x14ac:dyDescent="0.25"/>
    <row r="10" spans="1:12" s="10" customFormat="1" x14ac:dyDescent="0.25"/>
    <row r="11" spans="1:12" s="10" customFormat="1" x14ac:dyDescent="0.25"/>
    <row r="12" spans="1:12" s="10" customFormat="1" x14ac:dyDescent="0.25"/>
    <row r="13" spans="1:12" s="10" customFormat="1" x14ac:dyDescent="0.25"/>
    <row r="14" spans="1:12" s="10" customFormat="1" x14ac:dyDescent="0.25"/>
    <row r="15" spans="1:12" s="10" customFormat="1" x14ac:dyDescent="0.25"/>
    <row r="16" spans="1:12" s="10" customFormat="1" x14ac:dyDescent="0.25"/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0" customFormat="1" x14ac:dyDescent="0.25"/>
    <row r="29" s="10" customFormat="1" x14ac:dyDescent="0.25"/>
    <row r="30" s="10" customFormat="1" x14ac:dyDescent="0.25"/>
    <row r="31" s="10" customFormat="1" x14ac:dyDescent="0.25"/>
    <row r="32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</sheetData>
  <mergeCells count="4">
    <mergeCell ref="E4:F4"/>
    <mergeCell ref="G4:H4"/>
    <mergeCell ref="I4:J4"/>
    <mergeCell ref="K4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10" ma:contentTypeDescription="Luo uusi asiakirja." ma:contentTypeScope="" ma:versionID="a8a17e571de6eae92dddf17976ff405e">
  <xsd:schema xmlns:xsd="http://www.w3.org/2001/XMLSchema" xmlns:xs="http://www.w3.org/2001/XMLSchema" xmlns:p="http://schemas.microsoft.com/office/2006/metadata/properties" xmlns:ns2="fb2f5b6e-7915-4f67-843c-30d0980f4ad1" targetNamespace="http://schemas.microsoft.com/office/2006/metadata/properties" ma:root="true" ma:fieldsID="aba008ef743ad9507d3f42b1f6f82e34" ns2:_="">
    <xsd:import namespace="fb2f5b6e-7915-4f67-843c-30d0980f4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397A99-5085-4BF7-8F46-B40B264A7F5F}"/>
</file>

<file path=customXml/itemProps2.xml><?xml version="1.0" encoding="utf-8"?>
<ds:datastoreItem xmlns:ds="http://schemas.openxmlformats.org/officeDocument/2006/customXml" ds:itemID="{6554C0A7-03EB-41EE-B89E-4A166A837EA0}"/>
</file>

<file path=customXml/itemProps3.xml><?xml version="1.0" encoding="utf-8"?>
<ds:datastoreItem xmlns:ds="http://schemas.openxmlformats.org/officeDocument/2006/customXml" ds:itemID="{C9EBF68A-3BED-4FFD-ACA3-55102C391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Heitto-ottelut Radiomäl 9.10.16</vt:lpstr>
      <vt:lpstr>Lähtötiedot</vt:lpstr>
      <vt:lpstr>Ahkeran muut tulokset 2016</vt:lpstr>
      <vt:lpstr>'Heitto-ottelut Radiomäl 9.10.16'!Tulostusalue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Rustholkarhu Karri</cp:lastModifiedBy>
  <cp:lastPrinted>2019-09-22T13:15:14Z</cp:lastPrinted>
  <dcterms:created xsi:type="dcterms:W3CDTF">2018-05-13T08:19:33Z</dcterms:created>
  <dcterms:modified xsi:type="dcterms:W3CDTF">2021-01-17T17:07:48Z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0x01010022C89A6504A09D41B205EBC72FF5D04D</vt:lpwstr>
  </property>
</Properties>
</file>