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kuo\Downloads\"/>
    </mc:Choice>
  </mc:AlternateContent>
  <bookViews>
    <workbookView xWindow="-105" yWindow="-105" windowWidth="15465" windowHeight="7860"/>
  </bookViews>
  <sheets>
    <sheet name="PUW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1" i="1" l="1"/>
  <c r="U51" i="1"/>
  <c r="T51" i="1"/>
  <c r="S51" i="1"/>
  <c r="R51" i="1"/>
  <c r="Q51" i="1"/>
  <c r="P51" i="1"/>
  <c r="M51" i="1"/>
  <c r="L51" i="1"/>
  <c r="J51" i="1"/>
  <c r="H51" i="1"/>
  <c r="E51" i="1"/>
  <c r="C51" i="1"/>
  <c r="D51" i="1"/>
  <c r="U50" i="1" l="1"/>
  <c r="V50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X55" i="1"/>
  <c r="X54" i="1"/>
  <c r="X53" i="1"/>
  <c r="X50" i="1"/>
  <c r="X66" i="1" s="1"/>
  <c r="W50" i="1"/>
  <c r="W51" i="1" s="1"/>
  <c r="W53" i="1"/>
  <c r="W54" i="1"/>
  <c r="W55" i="1"/>
  <c r="L50" i="1"/>
  <c r="M50" i="1"/>
  <c r="N50" i="1"/>
  <c r="N51" i="1" s="1"/>
  <c r="O50" i="1"/>
  <c r="O51" i="1" s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M66" i="1" s="1"/>
  <c r="N65" i="1"/>
  <c r="O65" i="1"/>
  <c r="J50" i="1"/>
  <c r="K50" i="1"/>
  <c r="J53" i="1"/>
  <c r="K53" i="1"/>
  <c r="J54" i="1"/>
  <c r="K54" i="1"/>
  <c r="J55" i="1"/>
  <c r="K55" i="1"/>
  <c r="J56" i="1"/>
  <c r="K56" i="1"/>
  <c r="K51" i="1" s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0" i="1"/>
  <c r="G50" i="1"/>
  <c r="G51" i="1" s="1"/>
  <c r="F50" i="1"/>
  <c r="F51" i="1" s="1"/>
  <c r="V66" i="1" l="1"/>
  <c r="U66" i="1"/>
  <c r="L66" i="1"/>
  <c r="X51" i="1"/>
  <c r="W66" i="1"/>
  <c r="N66" i="1"/>
  <c r="O66" i="1"/>
  <c r="J66" i="1"/>
  <c r="K66" i="1"/>
  <c r="F66" i="1"/>
  <c r="G66" i="1"/>
  <c r="H66" i="1"/>
  <c r="I65" i="1"/>
  <c r="I64" i="1"/>
  <c r="I63" i="1"/>
  <c r="I62" i="1"/>
  <c r="I61" i="1"/>
  <c r="I60" i="1"/>
  <c r="I59" i="1"/>
  <c r="I58" i="1"/>
  <c r="I57" i="1"/>
  <c r="I56" i="1"/>
  <c r="I51" i="1" s="1"/>
  <c r="I55" i="1"/>
  <c r="I54" i="1"/>
  <c r="I53" i="1"/>
  <c r="I50" i="1"/>
  <c r="I66" i="1" l="1"/>
  <c r="R5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0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0" i="1"/>
  <c r="D50" i="1"/>
  <c r="Z50" i="1"/>
  <c r="Y55" i="1"/>
  <c r="P55" i="1"/>
  <c r="D55" i="1"/>
  <c r="Y54" i="1"/>
  <c r="R54" i="1"/>
  <c r="P54" i="1"/>
  <c r="D54" i="1"/>
  <c r="Y53" i="1"/>
  <c r="R53" i="1"/>
  <c r="P53" i="1"/>
  <c r="D53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D65" i="1"/>
  <c r="D64" i="1"/>
  <c r="D63" i="1"/>
  <c r="D62" i="1"/>
  <c r="D61" i="1"/>
  <c r="D60" i="1"/>
  <c r="D59" i="1"/>
  <c r="D58" i="1"/>
  <c r="D57" i="1"/>
  <c r="D5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Y50" i="1"/>
  <c r="Y66" i="1" s="1"/>
  <c r="R50" i="1"/>
  <c r="P50" i="1"/>
  <c r="C50" i="1"/>
  <c r="R66" i="1" l="1"/>
  <c r="P66" i="1"/>
  <c r="Q66" i="1"/>
  <c r="C66" i="1"/>
  <c r="D66" i="1"/>
  <c r="Y51" i="1"/>
  <c r="E66" i="1"/>
  <c r="Z51" i="1" l="1"/>
</calcChain>
</file>

<file path=xl/sharedStrings.xml><?xml version="1.0" encoding="utf-8"?>
<sst xmlns="http://schemas.openxmlformats.org/spreadsheetml/2006/main" count="162" uniqueCount="111">
  <si>
    <t>JOUKKUE</t>
  </si>
  <si>
    <t>Joukkueen nimi</t>
  </si>
  <si>
    <t>Nimi</t>
  </si>
  <si>
    <t>Puhelinnumero</t>
  </si>
  <si>
    <t>sähköposti</t>
  </si>
  <si>
    <t>PELIASUT</t>
  </si>
  <si>
    <t>TREENIASUT</t>
  </si>
  <si>
    <t>MATKA-ASUT</t>
  </si>
  <si>
    <t>LAUKUT JA REPUT</t>
  </si>
  <si>
    <t>ALUSPAITA</t>
  </si>
  <si>
    <t>II PELIPAITA</t>
  </si>
  <si>
    <t>PELIHOUSU</t>
  </si>
  <si>
    <t>ALUSSHORTSI</t>
  </si>
  <si>
    <t>TREENIHOUSU</t>
  </si>
  <si>
    <t>HOUSU PITKÄ</t>
  </si>
  <si>
    <t>PELIKASSI</t>
  </si>
  <si>
    <t>655924 03</t>
  </si>
  <si>
    <t>656582 03</t>
  </si>
  <si>
    <t>076861 03</t>
  </si>
  <si>
    <t>KELTAINEN</t>
  </si>
  <si>
    <t>VALKOINEN</t>
  </si>
  <si>
    <t>MUSTA</t>
  </si>
  <si>
    <t>HARMAA</t>
  </si>
  <si>
    <t>LIGA JERSEY SS</t>
  </si>
  <si>
    <t>LIGA BASELAYER</t>
  </si>
  <si>
    <t>TEAMGOAL CASUAL</t>
  </si>
  <si>
    <t>NIMI</t>
  </si>
  <si>
    <t>NUMERO</t>
  </si>
  <si>
    <t>YHTEENSÄ</t>
  </si>
  <si>
    <t>M</t>
  </si>
  <si>
    <t>L</t>
  </si>
  <si>
    <t>HINTA YHTEENSÄ</t>
  </si>
  <si>
    <t>TUOTEKOOT</t>
  </si>
  <si>
    <t>XXL</t>
  </si>
  <si>
    <t>XL</t>
  </si>
  <si>
    <t>S</t>
  </si>
  <si>
    <t>SUKKA KOOT</t>
  </si>
  <si>
    <t>XS</t>
  </si>
  <si>
    <t xml:space="preserve">I PELIPAITA </t>
  </si>
  <si>
    <t>MIEHET/JUNNUT</t>
  </si>
  <si>
    <t>NAISET</t>
  </si>
  <si>
    <t>NAISET/TYTÖT</t>
  </si>
  <si>
    <t>CROSS THE LINE /CRAFT</t>
  </si>
  <si>
    <t>ISOT KOOT CRAFT</t>
  </si>
  <si>
    <t>TREENITAKKI</t>
  </si>
  <si>
    <t>TREENIHOUSUT</t>
  </si>
  <si>
    <t>TREENIPAITA PITKÄHIHA</t>
  </si>
  <si>
    <t>TREENIPAITA LYHYT HIHA</t>
  </si>
  <si>
    <t>SR/JR</t>
  </si>
  <si>
    <t>TREENIPAITA PITKÄ HIHA</t>
  </si>
  <si>
    <t>TREENISHORTSIT</t>
  </si>
  <si>
    <t xml:space="preserve">TEAMGOAL 23 TR JACKET </t>
  </si>
  <si>
    <t>TEAMLIGA 1/4 ZIP TOP</t>
  </si>
  <si>
    <t>KNIT SHORTS</t>
  </si>
  <si>
    <t>18/16</t>
  </si>
  <si>
    <t>39/35</t>
  </si>
  <si>
    <t>35/31</t>
  </si>
  <si>
    <t>657263 03</t>
  </si>
  <si>
    <t>TEAMLIGA TR PANT</t>
  </si>
  <si>
    <t>TEAMPACER JERSEY</t>
  </si>
  <si>
    <t>TEAMLIGA TR PANT W</t>
  </si>
  <si>
    <t>TEAMLIGA 1/4 ZIP TOP W</t>
  </si>
  <si>
    <t>657254 03</t>
  </si>
  <si>
    <t>657253 03</t>
  </si>
  <si>
    <t>TEAMBAG M BC</t>
  </si>
  <si>
    <t>TEAMBAG L</t>
  </si>
  <si>
    <t>BACKBACK</t>
  </si>
  <si>
    <t>REPPU</t>
  </si>
  <si>
    <t>PELIKASSI ISO</t>
  </si>
  <si>
    <t>ALUSASUT</t>
  </si>
  <si>
    <t>MATKAHUPPARI</t>
  </si>
  <si>
    <t>MATKATAKKI</t>
  </si>
  <si>
    <t>MATKA T-PAITA</t>
  </si>
  <si>
    <t>BASELAYER LS</t>
  </si>
  <si>
    <t>28/24</t>
  </si>
  <si>
    <t>TEAMLIGA LIGHT JACKET</t>
  </si>
  <si>
    <t>CASUALS TEE</t>
  </si>
  <si>
    <t>CASUALS HOODED</t>
  </si>
  <si>
    <t xml:space="preserve"> SHORT TIGHT</t>
  </si>
  <si>
    <t>LONG TIGHT</t>
  </si>
  <si>
    <t>PITKÄ ALUSHOUSU</t>
  </si>
  <si>
    <t>076862 03</t>
  </si>
  <si>
    <t>076854 03</t>
  </si>
  <si>
    <t>704917(925) 04</t>
  </si>
  <si>
    <t>704934 04</t>
  </si>
  <si>
    <t>704262(263) 03</t>
  </si>
  <si>
    <t>656561(570) 03</t>
  </si>
  <si>
    <t>657236(237) 03</t>
  </si>
  <si>
    <t>657242(243) 03</t>
  </si>
  <si>
    <t>704919(926) 07</t>
  </si>
  <si>
    <t>657617(618) 03</t>
  </si>
  <si>
    <t>656708(714) 03</t>
  </si>
  <si>
    <t>656578(709) 33</t>
  </si>
  <si>
    <t>655920(921) 03</t>
  </si>
  <si>
    <t>655920(921) 04</t>
  </si>
  <si>
    <t>655924(37) 03</t>
  </si>
  <si>
    <t>655925(45) 03</t>
  </si>
  <si>
    <t>515107/1907372</t>
  </si>
  <si>
    <t>704917(925) 03</t>
  </si>
  <si>
    <t>704934 03</t>
  </si>
  <si>
    <t>JOUKKUEENJOHTAJA</t>
  </si>
  <si>
    <t>19,5/17,50</t>
  </si>
  <si>
    <t>19,50/17,50</t>
  </si>
  <si>
    <t>22/20</t>
  </si>
  <si>
    <t>TEAMLIGA TRAINING SHORTS</t>
  </si>
  <si>
    <t>29/25</t>
  </si>
  <si>
    <t>77/66</t>
  </si>
  <si>
    <t>46/43</t>
  </si>
  <si>
    <t>20/16</t>
  </si>
  <si>
    <t>32/28</t>
  </si>
  <si>
    <t>35/32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</si>
</sst>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0" xfId="0" applyFill="1"/>
    <xf numFmtId="0" fontId="0" fillId="2" borderId="6" xfId="0" applyFill="1" applyBorder="1"/>
    <xf numFmtId="0" fontId="2" fillId="2" borderId="7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7" xfId="1" applyFont="1" applyFill="1" applyBorder="1" applyAlignment="1" applyProtection="1"/>
    <xf numFmtId="0" fontId="5" fillId="2" borderId="7" xfId="1" applyFill="1" applyBorder="1" applyAlignment="1" applyProtection="1">
      <alignment horizontal="left"/>
    </xf>
    <xf numFmtId="0" fontId="2" fillId="0" borderId="14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7" xfId="0" applyFont="1" applyFill="1" applyBorder="1"/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7" xfId="0" applyBorder="1"/>
    <xf numFmtId="0" fontId="0" fillId="0" borderId="23" xfId="0" applyBorder="1"/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1" xfId="0" applyFont="1" applyBorder="1"/>
    <xf numFmtId="0" fontId="2" fillId="0" borderId="7" xfId="0" applyFont="1" applyBorder="1"/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1" fillId="0" borderId="30" xfId="0" applyFont="1" applyBorder="1" applyAlignment="1">
      <alignment horizontal="left" wrapText="1"/>
    </xf>
    <xf numFmtId="0" fontId="1" fillId="0" borderId="30" xfId="0" applyFont="1" applyBorder="1" applyAlignment="1">
      <alignment wrapText="1"/>
    </xf>
    <xf numFmtId="0" fontId="1" fillId="0" borderId="30" xfId="0" applyFont="1" applyBorder="1"/>
    <xf numFmtId="0" fontId="0" fillId="0" borderId="30" xfId="0" applyBorder="1"/>
    <xf numFmtId="0" fontId="7" fillId="0" borderId="31" xfId="0" applyFont="1" applyBorder="1"/>
    <xf numFmtId="0" fontId="0" fillId="0" borderId="30" xfId="0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21" xfId="0" applyFont="1" applyBorder="1"/>
    <xf numFmtId="0" fontId="6" fillId="0" borderId="11" xfId="0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4" fontId="6" fillId="0" borderId="22" xfId="2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4" fontId="2" fillId="0" borderId="9" xfId="2" applyFont="1" applyFill="1" applyBorder="1" applyAlignment="1">
      <alignment horizontal="center"/>
    </xf>
    <xf numFmtId="44" fontId="2" fillId="0" borderId="36" xfId="2" applyFont="1" applyBorder="1" applyAlignment="1">
      <alignment horizontal="center"/>
    </xf>
    <xf numFmtId="44" fontId="2" fillId="0" borderId="37" xfId="2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3" fontId="6" fillId="0" borderId="21" xfId="0" applyNumberFormat="1" applyFont="1" applyBorder="1" applyAlignment="1">
      <alignment horizontal="center"/>
    </xf>
    <xf numFmtId="43" fontId="6" fillId="0" borderId="22" xfId="0" applyNumberFormat="1" applyFont="1" applyBorder="1" applyAlignment="1">
      <alignment horizontal="center"/>
    </xf>
    <xf numFmtId="0" fontId="0" fillId="0" borderId="6" xfId="0" applyBorder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24" xfId="0" applyBorder="1"/>
    <xf numFmtId="0" fontId="0" fillId="0" borderId="2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45" xfId="0" applyBorder="1" applyAlignment="1">
      <alignment horizontal="center" wrapText="1"/>
    </xf>
    <xf numFmtId="44" fontId="2" fillId="0" borderId="46" xfId="2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2" borderId="7" xfId="1" applyFont="1" applyFill="1" applyBorder="1" applyAlignment="1" applyProtection="1">
      <alignment horizontal="left"/>
    </xf>
    <xf numFmtId="0" fontId="2" fillId="4" borderId="11" xfId="0" applyFont="1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2" fillId="0" borderId="16" xfId="0" applyFont="1" applyBorder="1"/>
    <xf numFmtId="0" fontId="2" fillId="0" borderId="21" xfId="0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16" xfId="0" applyBorder="1"/>
    <xf numFmtId="0" fontId="3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4" borderId="1" xfId="2" applyNumberFormat="1" applyFont="1" applyFill="1" applyBorder="1" applyAlignment="1">
      <alignment horizontal="center"/>
    </xf>
    <xf numFmtId="0" fontId="3" fillId="4" borderId="16" xfId="2" applyNumberFormat="1" applyFont="1" applyFill="1" applyBorder="1" applyAlignment="1">
      <alignment horizontal="center"/>
    </xf>
    <xf numFmtId="0" fontId="3" fillId="4" borderId="22" xfId="2" applyNumberFormat="1" applyFont="1" applyFill="1" applyBorder="1" applyAlignment="1">
      <alignment horizontal="center"/>
    </xf>
    <xf numFmtId="0" fontId="3" fillId="4" borderId="1" xfId="2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5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Hyperlinkki" xfId="1" builtinId="8"/>
    <cellStyle name="Normaali" xfId="0" builtinId="0"/>
    <cellStyle name="Valuutta" xfId="2" builtinId="4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127000</xdr:rowOff>
    </xdr:from>
    <xdr:to>
      <xdr:col>6</xdr:col>
      <xdr:colOff>454025</xdr:colOff>
      <xdr:row>4</xdr:row>
      <xdr:rowOff>66675</xdr:rowOff>
    </xdr:to>
    <xdr:pic>
      <xdr:nvPicPr>
        <xdr:cNvPr id="1663" name="Kuva 1">
          <a:extLst>
            <a:ext uri="{FF2B5EF4-FFF2-40B4-BE49-F238E27FC236}">
              <a16:creationId xmlns:a16="http://schemas.microsoft.com/office/drawing/2014/main" xmlns="" id="{828030E3-1214-43DA-B91B-6688040B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127000"/>
          <a:ext cx="31940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0</xdr:row>
      <xdr:rowOff>90835</xdr:rowOff>
    </xdr:from>
    <xdr:to>
      <xdr:col>7</xdr:col>
      <xdr:colOff>1231900</xdr:colOff>
      <xdr:row>4</xdr:row>
      <xdr:rowOff>131013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FC85F3C8-A356-4C51-94BD-FDEFE4BD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90835"/>
          <a:ext cx="1393825" cy="745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idi.marttila@ratiophar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workbookViewId="0">
      <pane ySplit="13" topLeftCell="A26" activePane="bottomLeft" state="frozen"/>
      <selection pane="bottomLeft" activeCell="A51" sqref="A51"/>
    </sheetView>
  </sheetViews>
  <sheetFormatPr defaultRowHeight="12.75" x14ac:dyDescent="0.2"/>
  <cols>
    <col min="1" max="1" width="27.5703125" customWidth="1"/>
    <col min="2" max="2" width="11.28515625" customWidth="1"/>
    <col min="3" max="3" width="12.7109375" customWidth="1"/>
    <col min="4" max="4" width="13.28515625" bestFit="1" customWidth="1"/>
    <col min="5" max="5" width="12.85546875" bestFit="1" customWidth="1"/>
    <col min="6" max="7" width="13.28515625" bestFit="1" customWidth="1"/>
    <col min="8" max="8" width="19.5703125" bestFit="1" customWidth="1"/>
    <col min="9" max="10" width="21.7109375" customWidth="1"/>
    <col min="11" max="11" width="18.42578125" bestFit="1" customWidth="1"/>
    <col min="12" max="13" width="23" bestFit="1" customWidth="1"/>
    <col min="14" max="14" width="18.42578125" bestFit="1" customWidth="1"/>
    <col min="15" max="15" width="20.140625" bestFit="1" customWidth="1"/>
    <col min="16" max="16" width="20.85546875" bestFit="1" customWidth="1"/>
    <col min="17" max="17" width="19.140625" bestFit="1" customWidth="1"/>
    <col min="18" max="18" width="13.5703125" bestFit="1" customWidth="1"/>
    <col min="19" max="20" width="12.7109375" customWidth="1"/>
    <col min="21" max="21" width="11.7109375" bestFit="1" customWidth="1"/>
    <col min="22" max="22" width="15.42578125" bestFit="1" customWidth="1"/>
    <col min="23" max="26" width="12.7109375" customWidth="1"/>
  </cols>
  <sheetData>
    <row r="1" spans="1:26" ht="17.2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x14ac:dyDescent="0.2">
      <c r="A2" s="2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x14ac:dyDescent="0.2">
      <c r="A3" s="24" t="s">
        <v>100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">
      <c r="A4" s="16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x14ac:dyDescent="0.2">
      <c r="A5" s="8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3.5" thickBot="1" x14ac:dyDescent="0.25">
      <c r="A6" s="93" t="s">
        <v>4</v>
      </c>
      <c r="B6" s="5"/>
      <c r="C6" s="6"/>
      <c r="D6" s="6"/>
      <c r="E6" s="6"/>
      <c r="F6" s="6"/>
      <c r="G6" s="6"/>
      <c r="H6" s="115" t="s">
        <v>43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3.5" thickBot="1" x14ac:dyDescent="0.25">
      <c r="A7" s="16"/>
      <c r="B7" s="5"/>
      <c r="C7" s="124" t="s">
        <v>5</v>
      </c>
      <c r="D7" s="125"/>
      <c r="E7" s="125"/>
      <c r="F7" s="125"/>
      <c r="G7" s="125"/>
      <c r="H7" s="125"/>
      <c r="I7" s="129" t="s">
        <v>6</v>
      </c>
      <c r="J7" s="130"/>
      <c r="K7" s="130"/>
      <c r="L7" s="130"/>
      <c r="M7" s="130"/>
      <c r="N7" s="130"/>
      <c r="O7" s="131"/>
      <c r="P7" s="132" t="s">
        <v>7</v>
      </c>
      <c r="Q7" s="133"/>
      <c r="R7" s="133"/>
      <c r="S7" s="121" t="s">
        <v>69</v>
      </c>
      <c r="T7" s="122"/>
      <c r="U7" s="122"/>
      <c r="V7" s="123"/>
      <c r="W7" s="126" t="s">
        <v>8</v>
      </c>
      <c r="X7" s="127"/>
      <c r="Y7" s="128"/>
      <c r="Z7" s="7"/>
    </row>
    <row r="8" spans="1:26" x14ac:dyDescent="0.2">
      <c r="A8" s="8"/>
      <c r="B8" s="9"/>
      <c r="C8" s="20" t="s">
        <v>38</v>
      </c>
      <c r="D8" s="20" t="s">
        <v>10</v>
      </c>
      <c r="E8" s="20" t="s">
        <v>11</v>
      </c>
      <c r="F8" s="20" t="s">
        <v>38</v>
      </c>
      <c r="G8" s="20" t="s">
        <v>10</v>
      </c>
      <c r="H8" s="20" t="s">
        <v>11</v>
      </c>
      <c r="I8" s="102" t="s">
        <v>44</v>
      </c>
      <c r="J8" s="102" t="s">
        <v>46</v>
      </c>
      <c r="K8" s="102" t="s">
        <v>45</v>
      </c>
      <c r="L8" s="102" t="s">
        <v>50</v>
      </c>
      <c r="M8" s="102" t="s">
        <v>47</v>
      </c>
      <c r="N8" s="102" t="s">
        <v>13</v>
      </c>
      <c r="O8" s="102" t="s">
        <v>49</v>
      </c>
      <c r="P8" s="20" t="s">
        <v>71</v>
      </c>
      <c r="Q8" s="20" t="s">
        <v>70</v>
      </c>
      <c r="R8" s="20" t="s">
        <v>72</v>
      </c>
      <c r="S8" s="20" t="s">
        <v>9</v>
      </c>
      <c r="T8" s="20" t="s">
        <v>9</v>
      </c>
      <c r="U8" s="20" t="s">
        <v>12</v>
      </c>
      <c r="V8" s="20" t="s">
        <v>80</v>
      </c>
      <c r="W8" s="102" t="s">
        <v>15</v>
      </c>
      <c r="X8" s="102" t="s">
        <v>68</v>
      </c>
      <c r="Y8" s="20" t="s">
        <v>67</v>
      </c>
      <c r="Z8" s="7"/>
    </row>
    <row r="9" spans="1:26" x14ac:dyDescent="0.2">
      <c r="A9" s="8"/>
      <c r="B9" s="9"/>
      <c r="C9" s="21" t="s">
        <v>39</v>
      </c>
      <c r="D9" s="21" t="s">
        <v>39</v>
      </c>
      <c r="E9" s="21" t="s">
        <v>39</v>
      </c>
      <c r="F9" s="21" t="s">
        <v>40</v>
      </c>
      <c r="G9" s="21" t="s">
        <v>40</v>
      </c>
      <c r="H9" s="21" t="s">
        <v>41</v>
      </c>
      <c r="I9" s="19" t="s">
        <v>48</v>
      </c>
      <c r="J9" s="19" t="s">
        <v>39</v>
      </c>
      <c r="K9" s="19" t="s">
        <v>39</v>
      </c>
      <c r="L9" s="19" t="s">
        <v>39</v>
      </c>
      <c r="M9" s="19" t="s">
        <v>48</v>
      </c>
      <c r="N9" s="19" t="s">
        <v>40</v>
      </c>
      <c r="O9" s="19" t="s">
        <v>40</v>
      </c>
      <c r="P9" s="21" t="s">
        <v>48</v>
      </c>
      <c r="Q9" s="21" t="s">
        <v>48</v>
      </c>
      <c r="R9" s="21" t="s">
        <v>48</v>
      </c>
      <c r="S9" s="21" t="s">
        <v>48</v>
      </c>
      <c r="T9" s="21" t="s">
        <v>48</v>
      </c>
      <c r="U9" s="21" t="s">
        <v>48</v>
      </c>
      <c r="V9" s="21" t="s">
        <v>48</v>
      </c>
      <c r="W9" s="19" t="s">
        <v>29</v>
      </c>
      <c r="X9" s="19" t="s">
        <v>30</v>
      </c>
      <c r="Y9" s="21"/>
      <c r="Z9" s="7"/>
    </row>
    <row r="10" spans="1:26" x14ac:dyDescent="0.2">
      <c r="A10" s="17"/>
      <c r="B10" s="5"/>
      <c r="C10" s="21" t="s">
        <v>83</v>
      </c>
      <c r="D10" s="21" t="s">
        <v>98</v>
      </c>
      <c r="E10" s="21" t="s">
        <v>85</v>
      </c>
      <c r="F10" s="21" t="s">
        <v>84</v>
      </c>
      <c r="G10" s="21" t="s">
        <v>99</v>
      </c>
      <c r="H10" s="21" t="s">
        <v>97</v>
      </c>
      <c r="I10" s="19" t="s">
        <v>86</v>
      </c>
      <c r="J10" s="19" t="s">
        <v>87</v>
      </c>
      <c r="K10" s="19" t="s">
        <v>88</v>
      </c>
      <c r="L10" s="19" t="s">
        <v>57</v>
      </c>
      <c r="M10" s="19" t="s">
        <v>89</v>
      </c>
      <c r="N10" s="19" t="s">
        <v>62</v>
      </c>
      <c r="O10" s="19" t="s">
        <v>63</v>
      </c>
      <c r="P10" s="21" t="s">
        <v>90</v>
      </c>
      <c r="Q10" s="21" t="s">
        <v>91</v>
      </c>
      <c r="R10" s="21" t="s">
        <v>92</v>
      </c>
      <c r="S10" s="21" t="s">
        <v>93</v>
      </c>
      <c r="T10" s="21" t="s">
        <v>94</v>
      </c>
      <c r="U10" s="21" t="s">
        <v>95</v>
      </c>
      <c r="V10" s="21" t="s">
        <v>96</v>
      </c>
      <c r="W10" s="19" t="s">
        <v>18</v>
      </c>
      <c r="X10" s="19" t="s">
        <v>81</v>
      </c>
      <c r="Y10" s="21" t="s">
        <v>82</v>
      </c>
      <c r="Z10" s="7"/>
    </row>
    <row r="11" spans="1:26" x14ac:dyDescent="0.2">
      <c r="A11" s="10"/>
      <c r="B11" s="5"/>
      <c r="C11" s="21" t="s">
        <v>20</v>
      </c>
      <c r="D11" s="21" t="s">
        <v>21</v>
      </c>
      <c r="E11" s="21" t="s">
        <v>21</v>
      </c>
      <c r="F11" s="21" t="s">
        <v>20</v>
      </c>
      <c r="G11" s="21" t="s">
        <v>21</v>
      </c>
      <c r="H11" s="21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19</v>
      </c>
      <c r="N11" s="19" t="s">
        <v>21</v>
      </c>
      <c r="O11" s="19" t="s">
        <v>21</v>
      </c>
      <c r="P11" s="21" t="s">
        <v>21</v>
      </c>
      <c r="Q11" s="21" t="s">
        <v>21</v>
      </c>
      <c r="R11" s="21" t="s">
        <v>22</v>
      </c>
      <c r="S11" s="21" t="s">
        <v>21</v>
      </c>
      <c r="T11" s="21" t="s">
        <v>20</v>
      </c>
      <c r="U11" s="21" t="s">
        <v>21</v>
      </c>
      <c r="V11" s="21" t="s">
        <v>21</v>
      </c>
      <c r="W11" s="19" t="s">
        <v>21</v>
      </c>
      <c r="X11" s="19" t="s">
        <v>21</v>
      </c>
      <c r="Y11" s="21" t="s">
        <v>21</v>
      </c>
      <c r="Z11" s="7"/>
    </row>
    <row r="12" spans="1:26" ht="13.5" thickBot="1" x14ac:dyDescent="0.25">
      <c r="A12" s="10"/>
      <c r="B12" s="11"/>
      <c r="C12" s="22" t="s">
        <v>23</v>
      </c>
      <c r="D12" s="22" t="s">
        <v>23</v>
      </c>
      <c r="E12" s="23" t="s">
        <v>53</v>
      </c>
      <c r="F12" s="22" t="s">
        <v>23</v>
      </c>
      <c r="G12" s="22" t="s">
        <v>23</v>
      </c>
      <c r="H12" s="23" t="s">
        <v>42</v>
      </c>
      <c r="I12" s="29" t="s">
        <v>51</v>
      </c>
      <c r="J12" s="29" t="s">
        <v>52</v>
      </c>
      <c r="K12" s="29" t="s">
        <v>58</v>
      </c>
      <c r="L12" s="29" t="s">
        <v>104</v>
      </c>
      <c r="M12" s="29" t="s">
        <v>59</v>
      </c>
      <c r="N12" s="29" t="s">
        <v>60</v>
      </c>
      <c r="O12" s="29" t="s">
        <v>61</v>
      </c>
      <c r="P12" s="22" t="s">
        <v>75</v>
      </c>
      <c r="Q12" s="22" t="s">
        <v>77</v>
      </c>
      <c r="R12" s="22" t="s">
        <v>76</v>
      </c>
      <c r="S12" s="22" t="s">
        <v>73</v>
      </c>
      <c r="T12" s="22" t="s">
        <v>73</v>
      </c>
      <c r="U12" s="23" t="s">
        <v>78</v>
      </c>
      <c r="V12" s="23" t="s">
        <v>79</v>
      </c>
      <c r="W12" s="29" t="s">
        <v>64</v>
      </c>
      <c r="X12" s="29" t="s">
        <v>65</v>
      </c>
      <c r="Y12" s="22" t="s">
        <v>66</v>
      </c>
      <c r="Z12" s="12"/>
    </row>
    <row r="13" spans="1:26" ht="13.5" thickBot="1" x14ac:dyDescent="0.25">
      <c r="A13" s="91" t="s">
        <v>26</v>
      </c>
      <c r="B13" s="94" t="s">
        <v>27</v>
      </c>
      <c r="C13" s="114" t="s">
        <v>101</v>
      </c>
      <c r="D13" s="114" t="s">
        <v>102</v>
      </c>
      <c r="E13" s="111" t="s">
        <v>54</v>
      </c>
      <c r="F13" s="111">
        <v>19.5</v>
      </c>
      <c r="G13" s="111">
        <v>19.5</v>
      </c>
      <c r="H13" s="111" t="s">
        <v>103</v>
      </c>
      <c r="I13" s="111" t="s">
        <v>55</v>
      </c>
      <c r="J13" s="111" t="s">
        <v>55</v>
      </c>
      <c r="K13" s="111" t="s">
        <v>56</v>
      </c>
      <c r="L13" s="111" t="s">
        <v>105</v>
      </c>
      <c r="M13" s="111" t="s">
        <v>103</v>
      </c>
      <c r="N13" s="111">
        <v>39</v>
      </c>
      <c r="O13" s="111">
        <v>39</v>
      </c>
      <c r="P13" s="112" t="s">
        <v>106</v>
      </c>
      <c r="Q13" s="112" t="s">
        <v>107</v>
      </c>
      <c r="R13" s="112" t="s">
        <v>108</v>
      </c>
      <c r="S13" s="111" t="s">
        <v>109</v>
      </c>
      <c r="T13" s="111" t="s">
        <v>109</v>
      </c>
      <c r="U13" s="111" t="s">
        <v>74</v>
      </c>
      <c r="V13" s="112" t="s">
        <v>110</v>
      </c>
      <c r="W13" s="113">
        <v>40</v>
      </c>
      <c r="X13" s="113">
        <v>32</v>
      </c>
      <c r="Y13" s="112">
        <v>22</v>
      </c>
      <c r="Z13" s="91" t="s">
        <v>28</v>
      </c>
    </row>
    <row r="14" spans="1:26" x14ac:dyDescent="0.2">
      <c r="A14" s="88"/>
      <c r="B14" s="89"/>
      <c r="C14" s="92"/>
      <c r="D14" s="119"/>
      <c r="E14" s="119"/>
      <c r="F14" s="119"/>
      <c r="G14" s="119"/>
      <c r="H14" s="120"/>
      <c r="I14" s="116"/>
      <c r="J14" s="116"/>
      <c r="K14" s="92"/>
      <c r="L14" s="116"/>
      <c r="M14" s="116"/>
      <c r="N14" s="92"/>
      <c r="O14" s="92"/>
      <c r="P14" s="92"/>
      <c r="Q14" s="119"/>
      <c r="R14" s="120"/>
      <c r="S14" s="92"/>
      <c r="T14" s="119"/>
      <c r="U14" s="119"/>
      <c r="V14" s="120"/>
      <c r="W14" s="26"/>
      <c r="X14" s="26"/>
      <c r="Y14" s="14"/>
      <c r="Z14" s="90"/>
    </row>
    <row r="15" spans="1:26" x14ac:dyDescent="0.2">
      <c r="A15" s="44"/>
      <c r="B15" s="95"/>
      <c r="C15" s="32"/>
      <c r="D15" s="13"/>
      <c r="E15" s="13"/>
      <c r="F15" s="13"/>
      <c r="G15" s="13"/>
      <c r="H15" s="53"/>
      <c r="I15" s="15"/>
      <c r="J15" s="15"/>
      <c r="K15" s="32"/>
      <c r="L15" s="15"/>
      <c r="M15" s="15"/>
      <c r="N15" s="32"/>
      <c r="O15" s="32"/>
      <c r="P15" s="32"/>
      <c r="Q15" s="13"/>
      <c r="R15" s="53"/>
      <c r="S15" s="32"/>
      <c r="T15" s="13"/>
      <c r="U15" s="13"/>
      <c r="V15" s="53"/>
      <c r="W15" s="15"/>
      <c r="X15" s="15"/>
      <c r="Y15" s="13"/>
      <c r="Z15" s="71"/>
    </row>
    <row r="16" spans="1:26" x14ac:dyDescent="0.2">
      <c r="A16" s="43"/>
      <c r="B16" s="48"/>
      <c r="C16" s="32"/>
      <c r="D16" s="13"/>
      <c r="E16" s="13"/>
      <c r="F16" s="13"/>
      <c r="G16" s="13"/>
      <c r="H16" s="53"/>
      <c r="I16" s="117"/>
      <c r="J16" s="117"/>
      <c r="K16" s="53"/>
      <c r="L16" s="117"/>
      <c r="M16" s="117"/>
      <c r="N16" s="53"/>
      <c r="O16" s="53"/>
      <c r="P16" s="32"/>
      <c r="Q16" s="13"/>
      <c r="R16" s="53"/>
      <c r="S16" s="32"/>
      <c r="T16" s="13"/>
      <c r="U16" s="13"/>
      <c r="V16" s="53"/>
      <c r="W16" s="15"/>
      <c r="X16" s="15"/>
      <c r="Y16" s="13"/>
      <c r="Z16" s="71"/>
    </row>
    <row r="17" spans="1:26" x14ac:dyDescent="0.2">
      <c r="A17" s="43"/>
      <c r="B17" s="48"/>
      <c r="C17" s="32"/>
      <c r="D17" s="13"/>
      <c r="E17" s="13"/>
      <c r="F17" s="13"/>
      <c r="G17" s="13"/>
      <c r="H17" s="53"/>
      <c r="I17" s="117"/>
      <c r="J17" s="117"/>
      <c r="K17" s="53"/>
      <c r="L17" s="117"/>
      <c r="M17" s="117"/>
      <c r="N17" s="53"/>
      <c r="O17" s="53"/>
      <c r="P17" s="32"/>
      <c r="Q17" s="13"/>
      <c r="R17" s="53"/>
      <c r="S17" s="32"/>
      <c r="T17" s="13"/>
      <c r="U17" s="13"/>
      <c r="V17" s="53"/>
      <c r="W17" s="15"/>
      <c r="X17" s="15"/>
      <c r="Y17" s="13"/>
      <c r="Z17" s="71"/>
    </row>
    <row r="18" spans="1:26" x14ac:dyDescent="0.2">
      <c r="A18" s="43"/>
      <c r="B18" s="48"/>
      <c r="C18" s="32"/>
      <c r="D18" s="13"/>
      <c r="E18" s="13"/>
      <c r="F18" s="13"/>
      <c r="G18" s="13"/>
      <c r="H18" s="53"/>
      <c r="I18" s="117"/>
      <c r="J18" s="117"/>
      <c r="K18" s="53"/>
      <c r="L18" s="117"/>
      <c r="M18" s="117"/>
      <c r="N18" s="53"/>
      <c r="O18" s="53"/>
      <c r="P18" s="32"/>
      <c r="Q18" s="13"/>
      <c r="R18" s="53"/>
      <c r="S18" s="32"/>
      <c r="T18" s="13"/>
      <c r="U18" s="13"/>
      <c r="V18" s="53"/>
      <c r="W18" s="15"/>
      <c r="X18" s="15"/>
      <c r="Y18" s="13"/>
      <c r="Z18" s="71"/>
    </row>
    <row r="19" spans="1:26" x14ac:dyDescent="0.2">
      <c r="A19" s="43"/>
      <c r="B19" s="48"/>
      <c r="C19" s="32"/>
      <c r="D19" s="13"/>
      <c r="E19" s="13"/>
      <c r="F19" s="13"/>
      <c r="G19" s="13"/>
      <c r="H19" s="53"/>
      <c r="I19" s="117"/>
      <c r="J19" s="117"/>
      <c r="K19" s="53"/>
      <c r="L19" s="117"/>
      <c r="M19" s="117"/>
      <c r="N19" s="53"/>
      <c r="O19" s="53"/>
      <c r="P19" s="32"/>
      <c r="Q19" s="13"/>
      <c r="R19" s="53"/>
      <c r="S19" s="32"/>
      <c r="T19" s="13"/>
      <c r="U19" s="13"/>
      <c r="V19" s="53"/>
      <c r="W19" s="15"/>
      <c r="X19" s="15"/>
      <c r="Y19" s="13"/>
      <c r="Z19" s="71"/>
    </row>
    <row r="20" spans="1:26" ht="12.75" customHeight="1" x14ac:dyDescent="0.2">
      <c r="A20" s="43"/>
      <c r="B20" s="48"/>
      <c r="C20" s="32"/>
      <c r="D20" s="13"/>
      <c r="E20" s="13"/>
      <c r="F20" s="13"/>
      <c r="G20" s="13"/>
      <c r="H20" s="53"/>
      <c r="I20" s="117"/>
      <c r="J20" s="117"/>
      <c r="K20" s="53"/>
      <c r="L20" s="117"/>
      <c r="M20" s="117"/>
      <c r="N20" s="53"/>
      <c r="O20" s="53"/>
      <c r="P20" s="32"/>
      <c r="Q20" s="13"/>
      <c r="R20" s="53"/>
      <c r="S20" s="32"/>
      <c r="T20" s="13"/>
      <c r="U20" s="13"/>
      <c r="V20" s="53"/>
      <c r="W20" s="15"/>
      <c r="X20" s="15"/>
      <c r="Y20" s="13"/>
      <c r="Z20" s="71"/>
    </row>
    <row r="21" spans="1:26" x14ac:dyDescent="0.2">
      <c r="A21" s="43"/>
      <c r="B21" s="48"/>
      <c r="C21" s="32"/>
      <c r="D21" s="13"/>
      <c r="E21" s="13"/>
      <c r="F21" s="13"/>
      <c r="G21" s="13"/>
      <c r="H21" s="53"/>
      <c r="I21" s="117"/>
      <c r="J21" s="117"/>
      <c r="K21" s="53"/>
      <c r="L21" s="117"/>
      <c r="M21" s="117"/>
      <c r="N21" s="53"/>
      <c r="O21" s="53"/>
      <c r="P21" s="32"/>
      <c r="Q21" s="13"/>
      <c r="R21" s="53"/>
      <c r="S21" s="32"/>
      <c r="T21" s="13"/>
      <c r="U21" s="13"/>
      <c r="V21" s="53"/>
      <c r="W21" s="15"/>
      <c r="X21" s="15"/>
      <c r="Y21" s="13"/>
      <c r="Z21" s="71"/>
    </row>
    <row r="22" spans="1:26" x14ac:dyDescent="0.2">
      <c r="A22" s="43"/>
      <c r="B22" s="48"/>
      <c r="C22" s="32"/>
      <c r="D22" s="13"/>
      <c r="E22" s="13"/>
      <c r="F22" s="13"/>
      <c r="G22" s="13"/>
      <c r="H22" s="53"/>
      <c r="I22" s="117"/>
      <c r="J22" s="117"/>
      <c r="K22" s="53"/>
      <c r="L22" s="117"/>
      <c r="M22" s="117"/>
      <c r="N22" s="53"/>
      <c r="O22" s="53"/>
      <c r="P22" s="32"/>
      <c r="Q22" s="13"/>
      <c r="R22" s="53"/>
      <c r="S22" s="32"/>
      <c r="T22" s="13"/>
      <c r="U22" s="13"/>
      <c r="V22" s="53"/>
      <c r="W22" s="15"/>
      <c r="X22" s="15"/>
      <c r="Y22" s="13"/>
      <c r="Z22" s="71"/>
    </row>
    <row r="23" spans="1:26" ht="12.75" customHeight="1" x14ac:dyDescent="0.2">
      <c r="A23" s="44"/>
      <c r="B23" s="48"/>
      <c r="C23" s="32"/>
      <c r="D23" s="13"/>
      <c r="E23" s="13"/>
      <c r="F23" s="13"/>
      <c r="G23" s="13"/>
      <c r="H23" s="53"/>
      <c r="I23" s="117"/>
      <c r="J23" s="117"/>
      <c r="K23" s="53"/>
      <c r="L23" s="117"/>
      <c r="M23" s="117"/>
      <c r="N23" s="53"/>
      <c r="O23" s="53"/>
      <c r="P23" s="32"/>
      <c r="Q23" s="13"/>
      <c r="R23" s="53"/>
      <c r="S23" s="32"/>
      <c r="T23" s="13"/>
      <c r="U23" s="13"/>
      <c r="V23" s="53"/>
      <c r="W23" s="15"/>
      <c r="X23" s="15"/>
      <c r="Y23" s="13"/>
      <c r="Z23" s="71"/>
    </row>
    <row r="24" spans="1:26" x14ac:dyDescent="0.2">
      <c r="A24" s="43"/>
      <c r="B24" s="48"/>
      <c r="C24" s="32"/>
      <c r="D24" s="13"/>
      <c r="E24" s="13"/>
      <c r="F24" s="13"/>
      <c r="G24" s="13"/>
      <c r="H24" s="53"/>
      <c r="I24" s="117"/>
      <c r="J24" s="117"/>
      <c r="K24" s="53"/>
      <c r="L24" s="117"/>
      <c r="M24" s="117"/>
      <c r="N24" s="53"/>
      <c r="O24" s="53"/>
      <c r="P24" s="32"/>
      <c r="Q24" s="13"/>
      <c r="R24" s="53"/>
      <c r="S24" s="32"/>
      <c r="T24" s="13"/>
      <c r="U24" s="13"/>
      <c r="V24" s="53"/>
      <c r="W24" s="15"/>
      <c r="X24" s="15"/>
      <c r="Y24" s="13"/>
      <c r="Z24" s="71"/>
    </row>
    <row r="25" spans="1:26" x14ac:dyDescent="0.2">
      <c r="A25" s="43"/>
      <c r="B25" s="48"/>
      <c r="C25" s="32"/>
      <c r="D25" s="13"/>
      <c r="E25" s="13"/>
      <c r="F25" s="13"/>
      <c r="G25" s="13"/>
      <c r="H25" s="53"/>
      <c r="I25" s="117"/>
      <c r="J25" s="117"/>
      <c r="K25" s="53"/>
      <c r="L25" s="117"/>
      <c r="M25" s="117"/>
      <c r="N25" s="53"/>
      <c r="O25" s="53"/>
      <c r="P25" s="32"/>
      <c r="Q25" s="13"/>
      <c r="R25" s="53"/>
      <c r="S25" s="32"/>
      <c r="T25" s="13"/>
      <c r="U25" s="13"/>
      <c r="V25" s="53"/>
      <c r="W25" s="15"/>
      <c r="X25" s="15"/>
      <c r="Y25" s="13"/>
      <c r="Z25" s="71"/>
    </row>
    <row r="26" spans="1:26" x14ac:dyDescent="0.2">
      <c r="A26" s="43"/>
      <c r="B26" s="48"/>
      <c r="C26" s="32"/>
      <c r="D26" s="13"/>
      <c r="E26" s="13"/>
      <c r="F26" s="13"/>
      <c r="G26" s="13"/>
      <c r="H26" s="53"/>
      <c r="I26" s="117"/>
      <c r="J26" s="117"/>
      <c r="K26" s="53"/>
      <c r="L26" s="117"/>
      <c r="M26" s="117"/>
      <c r="N26" s="53"/>
      <c r="O26" s="53"/>
      <c r="P26" s="32"/>
      <c r="Q26" s="13"/>
      <c r="R26" s="53"/>
      <c r="S26" s="32"/>
      <c r="T26" s="13"/>
      <c r="U26" s="13"/>
      <c r="V26" s="53"/>
      <c r="W26" s="15"/>
      <c r="X26" s="15"/>
      <c r="Y26" s="13"/>
      <c r="Z26" s="71"/>
    </row>
    <row r="27" spans="1:26" x14ac:dyDescent="0.2">
      <c r="A27" s="43"/>
      <c r="B27" s="48"/>
      <c r="C27" s="32"/>
      <c r="D27" s="13"/>
      <c r="E27" s="13"/>
      <c r="F27" s="13"/>
      <c r="G27" s="13"/>
      <c r="H27" s="53"/>
      <c r="I27" s="117"/>
      <c r="J27" s="117"/>
      <c r="K27" s="53"/>
      <c r="L27" s="117"/>
      <c r="M27" s="117"/>
      <c r="N27" s="53"/>
      <c r="O27" s="53"/>
      <c r="P27" s="32"/>
      <c r="Q27" s="13"/>
      <c r="R27" s="53"/>
      <c r="S27" s="32"/>
      <c r="T27" s="13"/>
      <c r="U27" s="13"/>
      <c r="V27" s="53"/>
      <c r="W27" s="15"/>
      <c r="X27" s="15"/>
      <c r="Y27" s="13"/>
      <c r="Z27" s="71"/>
    </row>
    <row r="28" spans="1:26" ht="12.75" customHeight="1" x14ac:dyDescent="0.2">
      <c r="A28" s="43"/>
      <c r="B28" s="48"/>
      <c r="C28" s="32"/>
      <c r="D28" s="13"/>
      <c r="E28" s="13"/>
      <c r="F28" s="13"/>
      <c r="G28" s="13"/>
      <c r="H28" s="53"/>
      <c r="I28" s="117"/>
      <c r="J28" s="117"/>
      <c r="K28" s="53"/>
      <c r="L28" s="117"/>
      <c r="M28" s="117"/>
      <c r="N28" s="53"/>
      <c r="O28" s="53"/>
      <c r="P28" s="32"/>
      <c r="Q28" s="13"/>
      <c r="R28" s="53"/>
      <c r="S28" s="32"/>
      <c r="T28" s="13"/>
      <c r="U28" s="13"/>
      <c r="V28" s="53"/>
      <c r="W28" s="15"/>
      <c r="X28" s="15"/>
      <c r="Y28" s="13"/>
      <c r="Z28" s="71"/>
    </row>
    <row r="29" spans="1:26" ht="12.75" customHeight="1" x14ac:dyDescent="0.2">
      <c r="A29" s="43"/>
      <c r="B29" s="48"/>
      <c r="C29" s="32"/>
      <c r="D29" s="13"/>
      <c r="E29" s="13"/>
      <c r="F29" s="13"/>
      <c r="G29" s="13"/>
      <c r="H29" s="53"/>
      <c r="I29" s="117"/>
      <c r="J29" s="117"/>
      <c r="K29" s="53"/>
      <c r="L29" s="117"/>
      <c r="M29" s="117"/>
      <c r="N29" s="53"/>
      <c r="O29" s="53"/>
      <c r="P29" s="32"/>
      <c r="Q29" s="13"/>
      <c r="R29" s="53"/>
      <c r="S29" s="32"/>
      <c r="T29" s="13"/>
      <c r="U29" s="13"/>
      <c r="V29" s="53"/>
      <c r="W29" s="15"/>
      <c r="X29" s="15"/>
      <c r="Y29" s="13"/>
      <c r="Z29" s="71"/>
    </row>
    <row r="30" spans="1:26" x14ac:dyDescent="0.2">
      <c r="A30" s="44"/>
      <c r="B30" s="48"/>
      <c r="C30" s="32"/>
      <c r="D30" s="13"/>
      <c r="E30" s="13"/>
      <c r="F30" s="13"/>
      <c r="G30" s="13"/>
      <c r="H30" s="53"/>
      <c r="I30" s="117"/>
      <c r="J30" s="117"/>
      <c r="K30" s="53"/>
      <c r="L30" s="117"/>
      <c r="M30" s="117"/>
      <c r="N30" s="53"/>
      <c r="O30" s="53"/>
      <c r="P30" s="32"/>
      <c r="Q30" s="13"/>
      <c r="R30" s="53"/>
      <c r="S30" s="32"/>
      <c r="T30" s="13"/>
      <c r="U30" s="13"/>
      <c r="V30" s="53"/>
      <c r="W30" s="15"/>
      <c r="X30" s="15"/>
      <c r="Y30" s="13"/>
      <c r="Z30" s="71"/>
    </row>
    <row r="31" spans="1:26" x14ac:dyDescent="0.2">
      <c r="A31" s="44"/>
      <c r="B31" s="48"/>
      <c r="C31" s="32"/>
      <c r="D31" s="13"/>
      <c r="E31" s="13"/>
      <c r="F31" s="13"/>
      <c r="G31" s="13"/>
      <c r="H31" s="53"/>
      <c r="I31" s="117"/>
      <c r="J31" s="117"/>
      <c r="K31" s="53"/>
      <c r="L31" s="117"/>
      <c r="M31" s="117"/>
      <c r="N31" s="53"/>
      <c r="O31" s="53"/>
      <c r="P31" s="32"/>
      <c r="Q31" s="13"/>
      <c r="R31" s="53"/>
      <c r="S31" s="32"/>
      <c r="T31" s="13"/>
      <c r="U31" s="13"/>
      <c r="V31" s="53"/>
      <c r="W31" s="15"/>
      <c r="X31" s="15"/>
      <c r="Y31" s="13"/>
      <c r="Z31" s="71"/>
    </row>
    <row r="32" spans="1:26" x14ac:dyDescent="0.2">
      <c r="A32" s="44"/>
      <c r="B32" s="48"/>
      <c r="C32" s="32"/>
      <c r="D32" s="13"/>
      <c r="E32" s="13"/>
      <c r="F32" s="13"/>
      <c r="G32" s="13"/>
      <c r="H32" s="53"/>
      <c r="I32" s="117"/>
      <c r="J32" s="117"/>
      <c r="K32" s="53"/>
      <c r="L32" s="117"/>
      <c r="M32" s="117"/>
      <c r="N32" s="53"/>
      <c r="O32" s="53"/>
      <c r="P32" s="32"/>
      <c r="Q32" s="13"/>
      <c r="R32" s="53"/>
      <c r="S32" s="32"/>
      <c r="T32" s="13"/>
      <c r="U32" s="13"/>
      <c r="V32" s="53"/>
      <c r="W32" s="15"/>
      <c r="X32" s="15"/>
      <c r="Y32" s="13"/>
      <c r="Z32" s="71"/>
    </row>
    <row r="33" spans="1:26" x14ac:dyDescent="0.2">
      <c r="A33" s="44"/>
      <c r="B33" s="48"/>
      <c r="C33" s="32"/>
      <c r="D33" s="13"/>
      <c r="E33" s="13"/>
      <c r="F33" s="13"/>
      <c r="G33" s="13"/>
      <c r="H33" s="53"/>
      <c r="I33" s="117"/>
      <c r="J33" s="117"/>
      <c r="K33" s="53"/>
      <c r="L33" s="117"/>
      <c r="M33" s="117"/>
      <c r="N33" s="53"/>
      <c r="O33" s="53"/>
      <c r="P33" s="32"/>
      <c r="Q33" s="13"/>
      <c r="R33" s="53"/>
      <c r="S33" s="32"/>
      <c r="T33" s="13"/>
      <c r="U33" s="13"/>
      <c r="V33" s="53"/>
      <c r="W33" s="15"/>
      <c r="X33" s="15"/>
      <c r="Y33" s="13"/>
      <c r="Z33" s="71"/>
    </row>
    <row r="34" spans="1:26" x14ac:dyDescent="0.2">
      <c r="A34" s="44"/>
      <c r="B34" s="48"/>
      <c r="C34" s="32"/>
      <c r="D34" s="13"/>
      <c r="E34" s="13"/>
      <c r="F34" s="13"/>
      <c r="G34" s="13"/>
      <c r="H34" s="53"/>
      <c r="I34" s="117"/>
      <c r="J34" s="117"/>
      <c r="K34" s="53"/>
      <c r="L34" s="117"/>
      <c r="M34" s="117"/>
      <c r="N34" s="53"/>
      <c r="O34" s="53"/>
      <c r="P34" s="32"/>
      <c r="Q34" s="13"/>
      <c r="R34" s="53"/>
      <c r="S34" s="32"/>
      <c r="T34" s="13"/>
      <c r="U34" s="13"/>
      <c r="V34" s="53"/>
      <c r="W34" s="15"/>
      <c r="X34" s="15"/>
      <c r="Y34" s="13"/>
      <c r="Z34" s="71"/>
    </row>
    <row r="35" spans="1:26" x14ac:dyDescent="0.2">
      <c r="A35" s="44"/>
      <c r="B35" s="48"/>
      <c r="C35" s="32"/>
      <c r="D35" s="13"/>
      <c r="E35" s="13"/>
      <c r="F35" s="13"/>
      <c r="G35" s="13"/>
      <c r="H35" s="53"/>
      <c r="I35" s="117"/>
      <c r="J35" s="117"/>
      <c r="K35" s="53"/>
      <c r="L35" s="117"/>
      <c r="M35" s="117"/>
      <c r="N35" s="53"/>
      <c r="O35" s="53"/>
      <c r="P35" s="32"/>
      <c r="Q35" s="13"/>
      <c r="R35" s="53"/>
      <c r="S35" s="32"/>
      <c r="T35" s="13"/>
      <c r="U35" s="13"/>
      <c r="V35" s="53"/>
      <c r="W35" s="15"/>
      <c r="X35" s="15"/>
      <c r="Y35" s="13"/>
      <c r="Z35" s="71"/>
    </row>
    <row r="36" spans="1:26" x14ac:dyDescent="0.2">
      <c r="A36" s="44"/>
      <c r="B36" s="48"/>
      <c r="C36" s="32"/>
      <c r="D36" s="13"/>
      <c r="E36" s="13"/>
      <c r="F36" s="13"/>
      <c r="G36" s="13"/>
      <c r="H36" s="53"/>
      <c r="I36" s="117"/>
      <c r="J36" s="117"/>
      <c r="K36" s="53"/>
      <c r="L36" s="117"/>
      <c r="M36" s="117"/>
      <c r="N36" s="53"/>
      <c r="O36" s="53"/>
      <c r="P36" s="32"/>
      <c r="Q36" s="13"/>
      <c r="R36" s="53"/>
      <c r="S36" s="32"/>
      <c r="T36" s="13"/>
      <c r="U36" s="13"/>
      <c r="V36" s="53"/>
      <c r="W36" s="15"/>
      <c r="X36" s="15"/>
      <c r="Y36" s="13"/>
      <c r="Z36" s="71"/>
    </row>
    <row r="37" spans="1:26" x14ac:dyDescent="0.2">
      <c r="A37" s="44"/>
      <c r="B37" s="48"/>
      <c r="C37" s="32"/>
      <c r="D37" s="13"/>
      <c r="E37" s="13"/>
      <c r="F37" s="13"/>
      <c r="G37" s="13"/>
      <c r="H37" s="53"/>
      <c r="I37" s="117"/>
      <c r="J37" s="117"/>
      <c r="K37" s="53"/>
      <c r="L37" s="117"/>
      <c r="M37" s="117"/>
      <c r="N37" s="53"/>
      <c r="O37" s="53"/>
      <c r="P37" s="32"/>
      <c r="Q37" s="13"/>
      <c r="R37" s="53"/>
      <c r="S37" s="32"/>
      <c r="T37" s="13"/>
      <c r="U37" s="13"/>
      <c r="V37" s="53"/>
      <c r="W37" s="15"/>
      <c r="X37" s="15"/>
      <c r="Y37" s="13"/>
      <c r="Z37" s="71"/>
    </row>
    <row r="38" spans="1:26" x14ac:dyDescent="0.2">
      <c r="A38" s="44"/>
      <c r="B38" s="49"/>
      <c r="C38" s="32"/>
      <c r="D38" s="13"/>
      <c r="E38" s="13"/>
      <c r="F38" s="13"/>
      <c r="G38" s="13"/>
      <c r="H38" s="53"/>
      <c r="I38" s="117"/>
      <c r="J38" s="117"/>
      <c r="K38" s="53"/>
      <c r="L38" s="117"/>
      <c r="M38" s="117"/>
      <c r="N38" s="53"/>
      <c r="O38" s="53"/>
      <c r="P38" s="32"/>
      <c r="Q38" s="13"/>
      <c r="R38" s="53"/>
      <c r="S38" s="32"/>
      <c r="T38" s="13"/>
      <c r="U38" s="13"/>
      <c r="V38" s="53"/>
      <c r="W38" s="15"/>
      <c r="X38" s="15"/>
      <c r="Y38" s="13"/>
      <c r="Z38" s="71"/>
    </row>
    <row r="39" spans="1:26" x14ac:dyDescent="0.2">
      <c r="A39" s="44"/>
      <c r="B39" s="50"/>
      <c r="C39" s="32"/>
      <c r="D39" s="13"/>
      <c r="E39" s="13"/>
      <c r="F39" s="13"/>
      <c r="G39" s="13"/>
      <c r="H39" s="53"/>
      <c r="I39" s="117"/>
      <c r="J39" s="117"/>
      <c r="K39" s="53"/>
      <c r="L39" s="117"/>
      <c r="M39" s="117"/>
      <c r="N39" s="53"/>
      <c r="O39" s="53"/>
      <c r="P39" s="32"/>
      <c r="Q39" s="13"/>
      <c r="R39" s="53"/>
      <c r="S39" s="32"/>
      <c r="T39" s="13"/>
      <c r="U39" s="13"/>
      <c r="V39" s="53"/>
      <c r="W39" s="15"/>
      <c r="X39" s="15"/>
      <c r="Y39" s="13"/>
      <c r="Z39" s="71"/>
    </row>
    <row r="40" spans="1:26" x14ac:dyDescent="0.2">
      <c r="A40" s="44"/>
      <c r="B40" s="50"/>
      <c r="C40" s="32"/>
      <c r="D40" s="13"/>
      <c r="E40" s="13"/>
      <c r="F40" s="13"/>
      <c r="G40" s="13"/>
      <c r="H40" s="53"/>
      <c r="I40" s="117"/>
      <c r="J40" s="117"/>
      <c r="K40" s="53"/>
      <c r="L40" s="117"/>
      <c r="M40" s="117"/>
      <c r="N40" s="53"/>
      <c r="O40" s="53"/>
      <c r="P40" s="32"/>
      <c r="Q40" s="13"/>
      <c r="R40" s="53"/>
      <c r="S40" s="32"/>
      <c r="T40" s="13"/>
      <c r="U40" s="13"/>
      <c r="V40" s="53"/>
      <c r="W40" s="15"/>
      <c r="X40" s="15"/>
      <c r="Y40" s="13"/>
      <c r="Z40" s="71"/>
    </row>
    <row r="41" spans="1:26" x14ac:dyDescent="0.2">
      <c r="A41" s="44"/>
      <c r="B41" s="50"/>
      <c r="C41" s="32"/>
      <c r="D41" s="13"/>
      <c r="E41" s="13"/>
      <c r="F41" s="13"/>
      <c r="G41" s="13"/>
      <c r="H41" s="53"/>
      <c r="I41" s="117"/>
      <c r="J41" s="117"/>
      <c r="K41" s="53"/>
      <c r="L41" s="117"/>
      <c r="M41" s="117"/>
      <c r="N41" s="53"/>
      <c r="O41" s="53"/>
      <c r="P41" s="32"/>
      <c r="Q41" s="13"/>
      <c r="R41" s="53"/>
      <c r="S41" s="32"/>
      <c r="T41" s="13"/>
      <c r="U41" s="13"/>
      <c r="V41" s="53"/>
      <c r="W41" s="15"/>
      <c r="X41" s="15"/>
      <c r="Y41" s="13"/>
      <c r="Z41" s="71"/>
    </row>
    <row r="42" spans="1:26" x14ac:dyDescent="0.2">
      <c r="A42" s="45"/>
      <c r="B42" s="50"/>
      <c r="C42" s="32"/>
      <c r="D42" s="13"/>
      <c r="E42" s="13"/>
      <c r="F42" s="13"/>
      <c r="G42" s="13"/>
      <c r="H42" s="53"/>
      <c r="I42" s="117"/>
      <c r="J42" s="117"/>
      <c r="K42" s="53"/>
      <c r="L42" s="117"/>
      <c r="M42" s="117"/>
      <c r="N42" s="53"/>
      <c r="O42" s="53"/>
      <c r="P42" s="32"/>
      <c r="Q42" s="13"/>
      <c r="R42" s="53"/>
      <c r="S42" s="32"/>
      <c r="T42" s="13"/>
      <c r="U42" s="13"/>
      <c r="V42" s="53"/>
      <c r="W42" s="15"/>
      <c r="X42" s="15"/>
      <c r="Y42" s="13"/>
      <c r="Z42" s="71"/>
    </row>
    <row r="43" spans="1:26" x14ac:dyDescent="0.2">
      <c r="A43" s="45"/>
      <c r="B43" s="50"/>
      <c r="C43" s="32"/>
      <c r="D43" s="13"/>
      <c r="E43" s="13"/>
      <c r="F43" s="13"/>
      <c r="G43" s="13"/>
      <c r="H43" s="53"/>
      <c r="I43" s="117"/>
      <c r="J43" s="117"/>
      <c r="K43" s="53"/>
      <c r="L43" s="117"/>
      <c r="M43" s="117"/>
      <c r="N43" s="53"/>
      <c r="O43" s="53"/>
      <c r="P43" s="32"/>
      <c r="Q43" s="13"/>
      <c r="R43" s="53"/>
      <c r="S43" s="32"/>
      <c r="T43" s="13"/>
      <c r="U43" s="13"/>
      <c r="V43" s="53"/>
      <c r="W43" s="15"/>
      <c r="X43" s="15"/>
      <c r="Y43" s="13"/>
      <c r="Z43" s="71"/>
    </row>
    <row r="44" spans="1:26" x14ac:dyDescent="0.2">
      <c r="A44" s="46"/>
      <c r="B44" s="50"/>
      <c r="C44" s="32"/>
      <c r="D44" s="13"/>
      <c r="E44" s="13"/>
      <c r="F44" s="13"/>
      <c r="G44" s="13"/>
      <c r="H44" s="53"/>
      <c r="I44" s="117"/>
      <c r="J44" s="117"/>
      <c r="K44" s="53"/>
      <c r="L44" s="117"/>
      <c r="M44" s="117"/>
      <c r="N44" s="53"/>
      <c r="O44" s="53"/>
      <c r="P44" s="32"/>
      <c r="Q44" s="13"/>
      <c r="R44" s="53"/>
      <c r="S44" s="32"/>
      <c r="T44" s="13"/>
      <c r="U44" s="13"/>
      <c r="V44" s="53"/>
      <c r="W44" s="15"/>
      <c r="X44" s="15"/>
      <c r="Y44" s="13"/>
      <c r="Z44" s="71"/>
    </row>
    <row r="45" spans="1:26" x14ac:dyDescent="0.2">
      <c r="A45" s="46"/>
      <c r="B45" s="50"/>
      <c r="C45" s="32"/>
      <c r="D45" s="13"/>
      <c r="E45" s="13"/>
      <c r="F45" s="13"/>
      <c r="G45" s="13"/>
      <c r="H45" s="53"/>
      <c r="I45" s="117"/>
      <c r="J45" s="117"/>
      <c r="K45" s="53"/>
      <c r="L45" s="117"/>
      <c r="M45" s="117"/>
      <c r="N45" s="53"/>
      <c r="O45" s="53"/>
      <c r="P45" s="32"/>
      <c r="Q45" s="13"/>
      <c r="R45" s="53"/>
      <c r="S45" s="32"/>
      <c r="T45" s="13"/>
      <c r="U45" s="13"/>
      <c r="V45" s="53"/>
      <c r="W45" s="15"/>
      <c r="X45" s="15"/>
      <c r="Y45" s="13"/>
      <c r="Z45" s="71"/>
    </row>
    <row r="46" spans="1:26" x14ac:dyDescent="0.2">
      <c r="A46" s="46"/>
      <c r="B46" s="50"/>
      <c r="C46" s="32"/>
      <c r="D46" s="13"/>
      <c r="E46" s="13"/>
      <c r="F46" s="13"/>
      <c r="G46" s="13"/>
      <c r="H46" s="53"/>
      <c r="I46" s="117"/>
      <c r="J46" s="117"/>
      <c r="K46" s="53"/>
      <c r="L46" s="117"/>
      <c r="M46" s="117"/>
      <c r="N46" s="53"/>
      <c r="O46" s="53"/>
      <c r="P46" s="32"/>
      <c r="Q46" s="13"/>
      <c r="R46" s="53"/>
      <c r="S46" s="32"/>
      <c r="T46" s="13"/>
      <c r="U46" s="13"/>
      <c r="V46" s="53"/>
      <c r="W46" s="15"/>
      <c r="X46" s="15"/>
      <c r="Y46" s="13"/>
      <c r="Z46" s="71"/>
    </row>
    <row r="47" spans="1:26" x14ac:dyDescent="0.2">
      <c r="A47" s="46"/>
      <c r="B47" s="50"/>
      <c r="C47" s="32"/>
      <c r="D47" s="13"/>
      <c r="E47" s="13"/>
      <c r="F47" s="13"/>
      <c r="G47" s="13"/>
      <c r="H47" s="53"/>
      <c r="I47" s="117"/>
      <c r="J47" s="117"/>
      <c r="K47" s="53"/>
      <c r="L47" s="117"/>
      <c r="M47" s="117"/>
      <c r="N47" s="53"/>
      <c r="O47" s="53"/>
      <c r="P47" s="32"/>
      <c r="Q47" s="13"/>
      <c r="R47" s="53"/>
      <c r="S47" s="32"/>
      <c r="T47" s="13"/>
      <c r="U47" s="13"/>
      <c r="V47" s="53"/>
      <c r="W47" s="15"/>
      <c r="X47" s="15"/>
      <c r="Y47" s="13"/>
      <c r="Z47" s="71"/>
    </row>
    <row r="48" spans="1:26" x14ac:dyDescent="0.2">
      <c r="A48" s="46"/>
      <c r="B48" s="50"/>
      <c r="C48" s="32"/>
      <c r="D48" s="13"/>
      <c r="E48" s="13"/>
      <c r="F48" s="13"/>
      <c r="G48" s="13"/>
      <c r="H48" s="53"/>
      <c r="I48" s="117"/>
      <c r="J48" s="117"/>
      <c r="K48" s="53"/>
      <c r="L48" s="117"/>
      <c r="M48" s="117"/>
      <c r="N48" s="53"/>
      <c r="O48" s="53"/>
      <c r="P48" s="32"/>
      <c r="Q48" s="13"/>
      <c r="R48" s="53"/>
      <c r="S48" s="32"/>
      <c r="T48" s="13"/>
      <c r="U48" s="13"/>
      <c r="V48" s="53"/>
      <c r="W48" s="15"/>
      <c r="X48" s="15"/>
      <c r="Y48" s="13"/>
      <c r="Z48" s="71"/>
    </row>
    <row r="49" spans="1:26" ht="15.75" thickBot="1" x14ac:dyDescent="0.3">
      <c r="A49" s="47"/>
      <c r="B49" s="51"/>
      <c r="C49" s="54"/>
      <c r="D49" s="28"/>
      <c r="E49" s="28"/>
      <c r="F49" s="28"/>
      <c r="G49" s="28"/>
      <c r="H49" s="55"/>
      <c r="I49" s="118"/>
      <c r="J49" s="118"/>
      <c r="K49" s="55"/>
      <c r="L49" s="118"/>
      <c r="M49" s="118"/>
      <c r="N49" s="55"/>
      <c r="O49" s="55"/>
      <c r="P49" s="54"/>
      <c r="Q49" s="28"/>
      <c r="R49" s="55"/>
      <c r="S49" s="54"/>
      <c r="T49" s="28"/>
      <c r="U49" s="28"/>
      <c r="V49" s="55"/>
      <c r="W49" s="27"/>
      <c r="X49" s="27"/>
      <c r="Y49" s="28"/>
      <c r="Z49" s="72"/>
    </row>
    <row r="50" spans="1:26" ht="13.5" thickBot="1" x14ac:dyDescent="0.25">
      <c r="A50" s="25" t="s">
        <v>28</v>
      </c>
      <c r="B50" s="84"/>
      <c r="C50" s="84">
        <f t="shared" ref="C50:Y50" si="0">COUNTA(C14:C49)</f>
        <v>0</v>
      </c>
      <c r="D50" s="84">
        <f t="shared" ref="D50" si="1">COUNTA(D14:D49)</f>
        <v>0</v>
      </c>
      <c r="E50" s="52">
        <f t="shared" ref="E50:G50" si="2">COUNTA(E14:E49)</f>
        <v>0</v>
      </c>
      <c r="F50" s="84">
        <f t="shared" si="2"/>
        <v>0</v>
      </c>
      <c r="G50" s="84">
        <f t="shared" si="2"/>
        <v>0</v>
      </c>
      <c r="H50" s="52">
        <f t="shared" ref="H50" si="3">COUNTA(H14:H49)</f>
        <v>0</v>
      </c>
      <c r="I50" s="85">
        <f t="shared" ref="I50:K50" si="4">COUNTA(I14:I49)</f>
        <v>0</v>
      </c>
      <c r="J50" s="85">
        <f t="shared" ref="J50" si="5">COUNTA(J14:J49)</f>
        <v>0</v>
      </c>
      <c r="K50" s="85">
        <f t="shared" si="4"/>
        <v>0</v>
      </c>
      <c r="L50" s="85">
        <f t="shared" ref="L50:O50" si="6">COUNTA(L14:L49)</f>
        <v>0</v>
      </c>
      <c r="M50" s="85">
        <f t="shared" si="6"/>
        <v>0</v>
      </c>
      <c r="N50" s="85">
        <f t="shared" si="6"/>
        <v>0</v>
      </c>
      <c r="O50" s="85">
        <f t="shared" si="6"/>
        <v>0</v>
      </c>
      <c r="P50" s="103">
        <f t="shared" si="0"/>
        <v>0</v>
      </c>
      <c r="Q50" s="103">
        <f t="shared" ref="Q50" si="7">COUNTA(Q14:Q49)</f>
        <v>0</v>
      </c>
      <c r="R50" s="104">
        <f t="shared" si="0"/>
        <v>0</v>
      </c>
      <c r="S50" s="52">
        <v>0</v>
      </c>
      <c r="T50" s="52">
        <v>0</v>
      </c>
      <c r="U50" s="85">
        <f>COUNTA(U14:U49)</f>
        <v>0</v>
      </c>
      <c r="V50" s="105">
        <f t="shared" si="0"/>
        <v>0</v>
      </c>
      <c r="W50" s="103">
        <f t="shared" si="0"/>
        <v>0</v>
      </c>
      <c r="X50" s="103">
        <f t="shared" ref="X50" si="8">COUNTA(X14:X49)</f>
        <v>0</v>
      </c>
      <c r="Y50" s="105">
        <f t="shared" si="0"/>
        <v>0</v>
      </c>
      <c r="Z50" s="70">
        <f>SUM(Z14:Z49)</f>
        <v>0</v>
      </c>
    </row>
    <row r="51" spans="1:26" ht="13.5" thickBot="1" x14ac:dyDescent="0.25">
      <c r="A51" s="56" t="s">
        <v>31</v>
      </c>
      <c r="B51" s="57"/>
      <c r="C51" s="74">
        <f>SUM(C56:C61)*19.5+SUM(C62:C65)*17.5</f>
        <v>0</v>
      </c>
      <c r="D51" s="74">
        <f>SUM(D56:D61)*19.5+SUM(D62:D65)*17.5</f>
        <v>0</v>
      </c>
      <c r="E51" s="74">
        <f>SUM(E56:E61)*18+SUM(E62:E65)*16</f>
        <v>0</v>
      </c>
      <c r="F51" s="74">
        <f t="shared" ref="F51:G51" si="9">F13*F50</f>
        <v>0</v>
      </c>
      <c r="G51" s="58">
        <f t="shared" si="9"/>
        <v>0</v>
      </c>
      <c r="H51" s="75">
        <f>SUM(H56:H61)*22+SUM(H62:H65)*20</f>
        <v>0</v>
      </c>
      <c r="I51" s="75">
        <f>SUM(I56:I61)*39+SUM(I62:I65)*35</f>
        <v>0</v>
      </c>
      <c r="J51" s="75">
        <f>SUM(J56:J61)*39+SUM(J62:J65)*35</f>
        <v>0</v>
      </c>
      <c r="K51" s="75">
        <f>SUM(K56:K61)*35+SUM(K62:K65)*31</f>
        <v>0</v>
      </c>
      <c r="L51" s="75">
        <f>SUM(L56:L61)*29+SUM(L62:L65)*25</f>
        <v>0</v>
      </c>
      <c r="M51" s="75">
        <f>SUM(M56:M61)*22+SUM(M62:M65)*20</f>
        <v>0</v>
      </c>
      <c r="N51" s="75">
        <f t="shared" ref="N51:O51" si="10">N13*N50</f>
        <v>0</v>
      </c>
      <c r="O51" s="75">
        <f t="shared" si="10"/>
        <v>0</v>
      </c>
      <c r="P51" s="74">
        <f>SUM(P56:P61)*77+SUM(P62:P65)*66</f>
        <v>0</v>
      </c>
      <c r="Q51" s="74">
        <f>SUM(Q56:Q61)*46+SUM(Q62:Q65)*43</f>
        <v>0</v>
      </c>
      <c r="R51" s="74">
        <f>SUM(R56:R61)*20+SUM(R62:R65)*16</f>
        <v>0</v>
      </c>
      <c r="S51" s="74">
        <f>SUM(S56:S61)*32+SUM(S62:S65)*28</f>
        <v>0</v>
      </c>
      <c r="T51" s="74">
        <f t="shared" ref="T51:U51" si="11">SUM(T56:T61)*32+SUM(T62:T65)*28</f>
        <v>0</v>
      </c>
      <c r="U51" s="74">
        <f>SUM(U56:U61)*28+SUM(U62:U65)*24</f>
        <v>0</v>
      </c>
      <c r="V51" s="74">
        <f>SUM(V56:V61)*35+SUM(V62:V65)*32</f>
        <v>0</v>
      </c>
      <c r="W51" s="74">
        <f t="shared" ref="V51:Y51" si="12">W13*W50</f>
        <v>0</v>
      </c>
      <c r="X51" s="74">
        <f t="shared" ref="X51" si="13">X13*X50</f>
        <v>0</v>
      </c>
      <c r="Y51" s="75">
        <f t="shared" si="12"/>
        <v>0</v>
      </c>
      <c r="Z51" s="59">
        <f>SUM(C51:Y51)</f>
        <v>0</v>
      </c>
    </row>
    <row r="52" spans="1:26" ht="13.5" thickBot="1" x14ac:dyDescent="0.25">
      <c r="C52" s="41"/>
      <c r="F52" s="41"/>
      <c r="I52" s="76"/>
      <c r="J52" s="76"/>
      <c r="K52" s="76"/>
      <c r="L52" s="76"/>
      <c r="M52" s="76"/>
      <c r="N52" s="76"/>
      <c r="O52" s="76"/>
      <c r="P52" s="41"/>
      <c r="Q52" s="41"/>
      <c r="U52" s="76"/>
      <c r="V52" s="76"/>
      <c r="W52" s="41"/>
      <c r="X52" s="41"/>
      <c r="Y52" s="76"/>
    </row>
    <row r="53" spans="1:26" x14ac:dyDescent="0.2">
      <c r="B53" s="40"/>
      <c r="C53" s="61" t="str">
        <f>C8</f>
        <v xml:space="preserve">I PELIPAITA </v>
      </c>
      <c r="D53" s="62" t="str">
        <f>D8</f>
        <v>II PELIPAITA</v>
      </c>
      <c r="E53" s="62" t="str">
        <f t="shared" ref="E53" si="14">E8</f>
        <v>PELIHOUSU</v>
      </c>
      <c r="F53" s="61" t="str">
        <f>F8</f>
        <v xml:space="preserve">I PELIPAITA </v>
      </c>
      <c r="G53" s="62" t="str">
        <f>G8</f>
        <v>II PELIPAITA</v>
      </c>
      <c r="H53" s="62" t="str">
        <f t="shared" ref="H53" si="15">H8</f>
        <v>PELIHOUSU</v>
      </c>
      <c r="I53" s="63" t="str">
        <f t="shared" ref="I53" si="16">I8</f>
        <v>TREENITAKKI</v>
      </c>
      <c r="J53" s="63" t="str">
        <f t="shared" ref="J53" si="17">J8</f>
        <v>TREENIPAITA PITKÄHIHA</v>
      </c>
      <c r="K53" s="63" t="str">
        <f>K8</f>
        <v>TREENIHOUSUT</v>
      </c>
      <c r="L53" s="63" t="str">
        <f t="shared" ref="L53:M53" si="18">L8</f>
        <v>TREENISHORTSIT</v>
      </c>
      <c r="M53" s="63" t="str">
        <f t="shared" si="18"/>
        <v>TREENIPAITA LYHYT HIHA</v>
      </c>
      <c r="N53" s="63" t="str">
        <f>N8</f>
        <v>TREENIHOUSU</v>
      </c>
      <c r="O53" s="63" t="str">
        <f>O8</f>
        <v>TREENIPAITA PITKÄ HIHA</v>
      </c>
      <c r="P53" s="61" t="str">
        <f>P8</f>
        <v>MATKATAKKI</v>
      </c>
      <c r="Q53" s="61" t="str">
        <f t="shared" ref="Q53" si="19">Q8</f>
        <v>MATKAHUPPARI</v>
      </c>
      <c r="R53" s="62" t="str">
        <f>R8</f>
        <v>MATKA T-PAITA</v>
      </c>
      <c r="S53" s="106" t="s">
        <v>12</v>
      </c>
      <c r="T53" s="106" t="s">
        <v>14</v>
      </c>
      <c r="U53" s="63" t="str">
        <f>U8</f>
        <v>ALUSSHORTSI</v>
      </c>
      <c r="V53" s="63" t="str">
        <f>V8</f>
        <v>PITKÄ ALUSHOUSU</v>
      </c>
      <c r="W53" s="61" t="str">
        <f>W8</f>
        <v>PELIKASSI</v>
      </c>
      <c r="X53" s="61" t="str">
        <f>X8</f>
        <v>PELIKASSI ISO</v>
      </c>
      <c r="Y53" s="63" t="str">
        <f>Y8</f>
        <v>REPPU</v>
      </c>
    </row>
    <row r="54" spans="1:26" x14ac:dyDescent="0.2">
      <c r="B54" s="41"/>
      <c r="C54" s="64" t="str">
        <f t="shared" ref="C54:Y54" si="20">C10</f>
        <v>704917(925) 04</v>
      </c>
      <c r="D54" s="65" t="str">
        <f t="shared" si="20"/>
        <v>704917(925) 03</v>
      </c>
      <c r="E54" s="65" t="str">
        <f t="shared" ref="E54:G54" si="21">E10</f>
        <v>704262(263) 03</v>
      </c>
      <c r="F54" s="64" t="str">
        <f t="shared" si="21"/>
        <v>704934 04</v>
      </c>
      <c r="G54" s="65" t="str">
        <f t="shared" si="21"/>
        <v>704934 03</v>
      </c>
      <c r="H54" s="65" t="str">
        <f t="shared" ref="H54" si="22">H10</f>
        <v>515107/1907372</v>
      </c>
      <c r="I54" s="66" t="str">
        <f t="shared" ref="I54:K54" si="23">I10</f>
        <v>656561(570) 03</v>
      </c>
      <c r="J54" s="66" t="str">
        <f t="shared" ref="J54" si="24">J10</f>
        <v>657236(237) 03</v>
      </c>
      <c r="K54" s="66" t="str">
        <f t="shared" si="23"/>
        <v>657242(243) 03</v>
      </c>
      <c r="L54" s="66" t="str">
        <f t="shared" ref="L54:O54" si="25">L10</f>
        <v>657263 03</v>
      </c>
      <c r="M54" s="66" t="str">
        <f t="shared" si="25"/>
        <v>704919(926) 07</v>
      </c>
      <c r="N54" s="66" t="str">
        <f t="shared" si="25"/>
        <v>657254 03</v>
      </c>
      <c r="O54" s="66" t="str">
        <f t="shared" si="25"/>
        <v>657253 03</v>
      </c>
      <c r="P54" s="64" t="str">
        <f t="shared" si="20"/>
        <v>657617(618) 03</v>
      </c>
      <c r="Q54" s="64" t="str">
        <f t="shared" ref="Q54" si="26">Q10</f>
        <v>656708(714) 03</v>
      </c>
      <c r="R54" s="65" t="str">
        <f t="shared" si="20"/>
        <v>656578(709) 33</v>
      </c>
      <c r="S54" s="107" t="s">
        <v>16</v>
      </c>
      <c r="T54" s="107" t="s">
        <v>17</v>
      </c>
      <c r="U54" s="66" t="str">
        <f>U10</f>
        <v>655924(37) 03</v>
      </c>
      <c r="V54" s="66" t="str">
        <f t="shared" si="20"/>
        <v>655925(45) 03</v>
      </c>
      <c r="W54" s="64" t="str">
        <f t="shared" si="20"/>
        <v>076861 03</v>
      </c>
      <c r="X54" s="64" t="str">
        <f t="shared" ref="X54" si="27">X10</f>
        <v>076862 03</v>
      </c>
      <c r="Y54" s="66" t="str">
        <f t="shared" si="20"/>
        <v>076854 03</v>
      </c>
    </row>
    <row r="55" spans="1:26" ht="13.5" thickBot="1" x14ac:dyDescent="0.25">
      <c r="B55" s="42"/>
      <c r="C55" s="67" t="str">
        <f t="shared" ref="C55:Y55" si="28">C12</f>
        <v>LIGA JERSEY SS</v>
      </c>
      <c r="D55" s="68" t="str">
        <f t="shared" si="28"/>
        <v>LIGA JERSEY SS</v>
      </c>
      <c r="E55" s="68" t="str">
        <f t="shared" ref="E55:G55" si="29">E12</f>
        <v>KNIT SHORTS</v>
      </c>
      <c r="F55" s="67" t="str">
        <f t="shared" si="29"/>
        <v>LIGA JERSEY SS</v>
      </c>
      <c r="G55" s="68" t="str">
        <f t="shared" si="29"/>
        <v>LIGA JERSEY SS</v>
      </c>
      <c r="H55" s="68" t="str">
        <f t="shared" ref="H55" si="30">H12</f>
        <v>CROSS THE LINE /CRAFT</v>
      </c>
      <c r="I55" s="69" t="str">
        <f t="shared" ref="I55:K55" si="31">I12</f>
        <v xml:space="preserve">TEAMGOAL 23 TR JACKET </v>
      </c>
      <c r="J55" s="69" t="str">
        <f t="shared" ref="J55" si="32">J12</f>
        <v>TEAMLIGA 1/4 ZIP TOP</v>
      </c>
      <c r="K55" s="69" t="str">
        <f t="shared" si="31"/>
        <v>TEAMLIGA TR PANT</v>
      </c>
      <c r="L55" s="69" t="str">
        <f t="shared" ref="L55:O55" si="33">L12</f>
        <v>TEAMLIGA TRAINING SHORTS</v>
      </c>
      <c r="M55" s="69" t="str">
        <f t="shared" si="33"/>
        <v>TEAMPACER JERSEY</v>
      </c>
      <c r="N55" s="69" t="str">
        <f t="shared" si="33"/>
        <v>TEAMLIGA TR PANT W</v>
      </c>
      <c r="O55" s="69" t="str">
        <f t="shared" si="33"/>
        <v>TEAMLIGA 1/4 ZIP TOP W</v>
      </c>
      <c r="P55" s="67" t="str">
        <f t="shared" si="28"/>
        <v>TEAMLIGA LIGHT JACKET</v>
      </c>
      <c r="Q55" s="67" t="str">
        <f t="shared" ref="Q55" si="34">Q12</f>
        <v>CASUALS HOODED</v>
      </c>
      <c r="R55" s="68" t="str">
        <f t="shared" si="28"/>
        <v>CASUALS TEE</v>
      </c>
      <c r="S55" s="108" t="s">
        <v>24</v>
      </c>
      <c r="T55" s="108" t="s">
        <v>25</v>
      </c>
      <c r="U55" s="69" t="str">
        <f>U12</f>
        <v xml:space="preserve"> SHORT TIGHT</v>
      </c>
      <c r="V55" s="69" t="str">
        <f t="shared" si="28"/>
        <v>LONG TIGHT</v>
      </c>
      <c r="W55" s="67" t="str">
        <f t="shared" si="28"/>
        <v>TEAMBAG M BC</v>
      </c>
      <c r="X55" s="67" t="str">
        <f t="shared" ref="X55" si="35">X12</f>
        <v>TEAMBAG L</v>
      </c>
      <c r="Y55" s="69" t="str">
        <f t="shared" si="28"/>
        <v>BACKBACK</v>
      </c>
    </row>
    <row r="56" spans="1:26" x14ac:dyDescent="0.2">
      <c r="A56" s="36" t="s">
        <v>32</v>
      </c>
      <c r="B56" s="86" t="s">
        <v>33</v>
      </c>
      <c r="C56" s="77">
        <f t="shared" ref="C56:R65" si="36">COUNTIF(C$14:C$49,$B$56:$B$65)</f>
        <v>0</v>
      </c>
      <c r="D56" s="14">
        <f t="shared" si="36"/>
        <v>0</v>
      </c>
      <c r="E56" s="14">
        <f t="shared" si="36"/>
        <v>0</v>
      </c>
      <c r="F56" s="77">
        <f t="shared" si="36"/>
        <v>0</v>
      </c>
      <c r="G56" s="14">
        <f t="shared" si="36"/>
        <v>0</v>
      </c>
      <c r="H56" s="14">
        <f t="shared" si="36"/>
        <v>0</v>
      </c>
      <c r="I56" s="78">
        <f t="shared" si="36"/>
        <v>0</v>
      </c>
      <c r="J56" s="78">
        <f t="shared" si="36"/>
        <v>0</v>
      </c>
      <c r="K56" s="78">
        <f t="shared" si="36"/>
        <v>0</v>
      </c>
      <c r="L56" s="78">
        <f t="shared" si="36"/>
        <v>0</v>
      </c>
      <c r="M56" s="78">
        <f t="shared" si="36"/>
        <v>0</v>
      </c>
      <c r="N56" s="78">
        <f t="shared" si="36"/>
        <v>0</v>
      </c>
      <c r="O56" s="78">
        <f t="shared" si="36"/>
        <v>0</v>
      </c>
      <c r="P56" s="77">
        <f t="shared" si="36"/>
        <v>0</v>
      </c>
      <c r="Q56" s="77">
        <f t="shared" si="36"/>
        <v>0</v>
      </c>
      <c r="R56" s="14">
        <f t="shared" si="36"/>
        <v>0</v>
      </c>
      <c r="S56" s="73">
        <v>0</v>
      </c>
      <c r="T56" s="73">
        <v>0</v>
      </c>
      <c r="U56" s="78">
        <f t="shared" ref="U56:V65" si="37">COUNTIF(U$14:U$49,$B$56:$B$65)</f>
        <v>0</v>
      </c>
      <c r="V56" s="78">
        <f t="shared" si="37"/>
        <v>0</v>
      </c>
      <c r="W56" s="80"/>
      <c r="X56" s="80"/>
      <c r="Y56" s="81"/>
      <c r="Z56" s="31"/>
    </row>
    <row r="57" spans="1:26" x14ac:dyDescent="0.2">
      <c r="A57" s="30"/>
      <c r="B57" s="50" t="s">
        <v>34</v>
      </c>
      <c r="C57" s="32">
        <f t="shared" si="36"/>
        <v>0</v>
      </c>
      <c r="D57" s="13">
        <f t="shared" si="36"/>
        <v>0</v>
      </c>
      <c r="E57" s="13">
        <f t="shared" si="36"/>
        <v>0</v>
      </c>
      <c r="F57" s="32">
        <f t="shared" si="36"/>
        <v>0</v>
      </c>
      <c r="G57" s="13">
        <f t="shared" si="36"/>
        <v>0</v>
      </c>
      <c r="H57" s="13">
        <f t="shared" si="36"/>
        <v>0</v>
      </c>
      <c r="I57" s="53">
        <f t="shared" si="36"/>
        <v>0</v>
      </c>
      <c r="J57" s="53">
        <f t="shared" si="36"/>
        <v>0</v>
      </c>
      <c r="K57" s="53">
        <f t="shared" si="36"/>
        <v>0</v>
      </c>
      <c r="L57" s="53">
        <f t="shared" si="36"/>
        <v>0</v>
      </c>
      <c r="M57" s="53">
        <f t="shared" si="36"/>
        <v>0</v>
      </c>
      <c r="N57" s="53">
        <f t="shared" si="36"/>
        <v>0</v>
      </c>
      <c r="O57" s="53">
        <f t="shared" si="36"/>
        <v>0</v>
      </c>
      <c r="P57" s="32">
        <f t="shared" si="36"/>
        <v>0</v>
      </c>
      <c r="Q57" s="32">
        <f t="shared" si="36"/>
        <v>0</v>
      </c>
      <c r="R57" s="13">
        <f t="shared" si="36"/>
        <v>0</v>
      </c>
      <c r="S57" s="60">
        <v>0</v>
      </c>
      <c r="T57" s="60">
        <v>0</v>
      </c>
      <c r="U57" s="53">
        <f t="shared" si="37"/>
        <v>0</v>
      </c>
      <c r="V57" s="53">
        <f t="shared" si="37"/>
        <v>0</v>
      </c>
      <c r="W57" s="82"/>
      <c r="X57" s="82"/>
      <c r="Y57" s="33"/>
      <c r="Z57" s="33"/>
    </row>
    <row r="58" spans="1:26" x14ac:dyDescent="0.2">
      <c r="A58" s="30"/>
      <c r="B58" s="50" t="s">
        <v>30</v>
      </c>
      <c r="C58" s="32">
        <f t="shared" si="36"/>
        <v>0</v>
      </c>
      <c r="D58" s="13">
        <f t="shared" si="36"/>
        <v>0</v>
      </c>
      <c r="E58" s="13">
        <f t="shared" si="36"/>
        <v>0</v>
      </c>
      <c r="F58" s="32">
        <f t="shared" si="36"/>
        <v>0</v>
      </c>
      <c r="G58" s="13">
        <f t="shared" si="36"/>
        <v>0</v>
      </c>
      <c r="H58" s="13">
        <f t="shared" si="36"/>
        <v>0</v>
      </c>
      <c r="I58" s="53">
        <f t="shared" si="36"/>
        <v>0</v>
      </c>
      <c r="J58" s="53">
        <f t="shared" si="36"/>
        <v>0</v>
      </c>
      <c r="K58" s="53">
        <f t="shared" si="36"/>
        <v>0</v>
      </c>
      <c r="L58" s="53">
        <f t="shared" si="36"/>
        <v>0</v>
      </c>
      <c r="M58" s="53">
        <f t="shared" si="36"/>
        <v>0</v>
      </c>
      <c r="N58" s="53">
        <f t="shared" si="36"/>
        <v>0</v>
      </c>
      <c r="O58" s="53">
        <f t="shared" si="36"/>
        <v>0</v>
      </c>
      <c r="P58" s="32">
        <f t="shared" si="36"/>
        <v>0</v>
      </c>
      <c r="Q58" s="32">
        <f t="shared" si="36"/>
        <v>0</v>
      </c>
      <c r="R58" s="13">
        <f t="shared" si="36"/>
        <v>0</v>
      </c>
      <c r="S58" s="60">
        <v>0</v>
      </c>
      <c r="T58" s="60">
        <v>0</v>
      </c>
      <c r="U58" s="53">
        <f t="shared" si="37"/>
        <v>0</v>
      </c>
      <c r="V58" s="53">
        <f t="shared" si="37"/>
        <v>0</v>
      </c>
      <c r="W58" s="82"/>
      <c r="X58" s="82"/>
      <c r="Y58" s="33"/>
      <c r="Z58" s="33"/>
    </row>
    <row r="59" spans="1:26" x14ac:dyDescent="0.2">
      <c r="A59" s="30"/>
      <c r="B59" s="50" t="s">
        <v>29</v>
      </c>
      <c r="C59" s="32">
        <f t="shared" si="36"/>
        <v>0</v>
      </c>
      <c r="D59" s="13">
        <f t="shared" si="36"/>
        <v>0</v>
      </c>
      <c r="E59" s="13">
        <f t="shared" si="36"/>
        <v>0</v>
      </c>
      <c r="F59" s="32">
        <f t="shared" si="36"/>
        <v>0</v>
      </c>
      <c r="G59" s="13">
        <f t="shared" si="36"/>
        <v>0</v>
      </c>
      <c r="H59" s="13">
        <f t="shared" si="36"/>
        <v>0</v>
      </c>
      <c r="I59" s="53">
        <f t="shared" si="36"/>
        <v>0</v>
      </c>
      <c r="J59" s="53">
        <f t="shared" si="36"/>
        <v>0</v>
      </c>
      <c r="K59" s="53">
        <f t="shared" si="36"/>
        <v>0</v>
      </c>
      <c r="L59" s="53">
        <f t="shared" si="36"/>
        <v>0</v>
      </c>
      <c r="M59" s="53">
        <f t="shared" si="36"/>
        <v>0</v>
      </c>
      <c r="N59" s="53">
        <f t="shared" si="36"/>
        <v>0</v>
      </c>
      <c r="O59" s="53">
        <f t="shared" si="36"/>
        <v>0</v>
      </c>
      <c r="P59" s="32">
        <f t="shared" si="36"/>
        <v>0</v>
      </c>
      <c r="Q59" s="32">
        <f t="shared" si="36"/>
        <v>0</v>
      </c>
      <c r="R59" s="13">
        <f t="shared" si="36"/>
        <v>0</v>
      </c>
      <c r="S59" s="60">
        <v>0</v>
      </c>
      <c r="T59" s="60">
        <v>0</v>
      </c>
      <c r="U59" s="53">
        <f t="shared" si="37"/>
        <v>0</v>
      </c>
      <c r="V59" s="53">
        <f t="shared" si="37"/>
        <v>0</v>
      </c>
      <c r="W59" s="82"/>
      <c r="X59" s="82"/>
      <c r="Y59" s="33"/>
      <c r="Z59" s="33"/>
    </row>
    <row r="60" spans="1:26" x14ac:dyDescent="0.2">
      <c r="A60" s="30"/>
      <c r="B60" s="50" t="s">
        <v>35</v>
      </c>
      <c r="C60" s="32">
        <f t="shared" si="36"/>
        <v>0</v>
      </c>
      <c r="D60" s="13">
        <f t="shared" si="36"/>
        <v>0</v>
      </c>
      <c r="E60" s="13">
        <f t="shared" si="36"/>
        <v>0</v>
      </c>
      <c r="F60" s="32">
        <f t="shared" si="36"/>
        <v>0</v>
      </c>
      <c r="G60" s="13">
        <f t="shared" si="36"/>
        <v>0</v>
      </c>
      <c r="H60" s="13">
        <f t="shared" si="36"/>
        <v>0</v>
      </c>
      <c r="I60" s="53">
        <f t="shared" si="36"/>
        <v>0</v>
      </c>
      <c r="J60" s="53">
        <f t="shared" si="36"/>
        <v>0</v>
      </c>
      <c r="K60" s="53">
        <f t="shared" si="36"/>
        <v>0</v>
      </c>
      <c r="L60" s="53">
        <f t="shared" si="36"/>
        <v>0</v>
      </c>
      <c r="M60" s="53">
        <f t="shared" si="36"/>
        <v>0</v>
      </c>
      <c r="N60" s="53">
        <f t="shared" si="36"/>
        <v>0</v>
      </c>
      <c r="O60" s="53">
        <f t="shared" si="36"/>
        <v>0</v>
      </c>
      <c r="P60" s="32">
        <f t="shared" si="36"/>
        <v>0</v>
      </c>
      <c r="Q60" s="32">
        <f t="shared" si="36"/>
        <v>0</v>
      </c>
      <c r="R60" s="13">
        <f t="shared" si="36"/>
        <v>0</v>
      </c>
      <c r="S60" s="60">
        <v>0</v>
      </c>
      <c r="T60" s="60">
        <v>0</v>
      </c>
      <c r="U60" s="53">
        <f t="shared" si="37"/>
        <v>0</v>
      </c>
      <c r="V60" s="53">
        <f t="shared" si="37"/>
        <v>0</v>
      </c>
      <c r="W60" s="82"/>
      <c r="X60" s="82"/>
      <c r="Y60" s="33"/>
      <c r="Z60" s="33"/>
    </row>
    <row r="61" spans="1:26" x14ac:dyDescent="0.2">
      <c r="A61" s="37" t="s">
        <v>36</v>
      </c>
      <c r="B61" s="50" t="s">
        <v>37</v>
      </c>
      <c r="C61" s="32">
        <f t="shared" si="36"/>
        <v>0</v>
      </c>
      <c r="D61" s="13">
        <f t="shared" si="36"/>
        <v>0</v>
      </c>
      <c r="E61" s="13">
        <f t="shared" si="36"/>
        <v>0</v>
      </c>
      <c r="F61" s="32">
        <f t="shared" si="36"/>
        <v>0</v>
      </c>
      <c r="G61" s="13">
        <f t="shared" si="36"/>
        <v>0</v>
      </c>
      <c r="H61" s="13">
        <f t="shared" si="36"/>
        <v>0</v>
      </c>
      <c r="I61" s="53">
        <f t="shared" si="36"/>
        <v>0</v>
      </c>
      <c r="J61" s="53">
        <f t="shared" si="36"/>
        <v>0</v>
      </c>
      <c r="K61" s="53">
        <f t="shared" si="36"/>
        <v>0</v>
      </c>
      <c r="L61" s="53">
        <f t="shared" si="36"/>
        <v>0</v>
      </c>
      <c r="M61" s="53">
        <f t="shared" si="36"/>
        <v>0</v>
      </c>
      <c r="N61" s="53">
        <f t="shared" si="36"/>
        <v>0</v>
      </c>
      <c r="O61" s="53">
        <f t="shared" si="36"/>
        <v>0</v>
      </c>
      <c r="P61" s="32">
        <f t="shared" si="36"/>
        <v>0</v>
      </c>
      <c r="Q61" s="32">
        <f t="shared" si="36"/>
        <v>0</v>
      </c>
      <c r="R61" s="13">
        <f t="shared" si="36"/>
        <v>0</v>
      </c>
      <c r="S61" s="60">
        <v>0</v>
      </c>
      <c r="T61" s="60">
        <v>0</v>
      </c>
      <c r="U61" s="53">
        <f t="shared" si="37"/>
        <v>0</v>
      </c>
      <c r="V61" s="53">
        <f t="shared" si="37"/>
        <v>0</v>
      </c>
      <c r="W61" s="82"/>
      <c r="X61" s="82"/>
      <c r="Y61" s="33"/>
      <c r="Z61" s="33"/>
    </row>
    <row r="62" spans="1:26" x14ac:dyDescent="0.2">
      <c r="A62" s="37">
        <v>1</v>
      </c>
      <c r="B62" s="50">
        <v>164</v>
      </c>
      <c r="C62" s="32">
        <f t="shared" si="36"/>
        <v>0</v>
      </c>
      <c r="D62" s="13">
        <f t="shared" si="36"/>
        <v>0</v>
      </c>
      <c r="E62" s="13">
        <f t="shared" si="36"/>
        <v>0</v>
      </c>
      <c r="F62" s="32">
        <f t="shared" si="36"/>
        <v>0</v>
      </c>
      <c r="G62" s="13">
        <f t="shared" si="36"/>
        <v>0</v>
      </c>
      <c r="H62" s="13">
        <f t="shared" si="36"/>
        <v>0</v>
      </c>
      <c r="I62" s="53">
        <f t="shared" si="36"/>
        <v>0</v>
      </c>
      <c r="J62" s="53">
        <f t="shared" si="36"/>
        <v>0</v>
      </c>
      <c r="K62" s="53">
        <f t="shared" si="36"/>
        <v>0</v>
      </c>
      <c r="L62" s="53">
        <f t="shared" si="36"/>
        <v>0</v>
      </c>
      <c r="M62" s="53">
        <f t="shared" si="36"/>
        <v>0</v>
      </c>
      <c r="N62" s="53">
        <f t="shared" si="36"/>
        <v>0</v>
      </c>
      <c r="O62" s="53">
        <f t="shared" si="36"/>
        <v>0</v>
      </c>
      <c r="P62" s="32">
        <f t="shared" si="36"/>
        <v>0</v>
      </c>
      <c r="Q62" s="32">
        <f t="shared" si="36"/>
        <v>0</v>
      </c>
      <c r="R62" s="13">
        <f t="shared" si="36"/>
        <v>0</v>
      </c>
      <c r="S62" s="60">
        <v>0</v>
      </c>
      <c r="T62" s="60">
        <v>0</v>
      </c>
      <c r="U62" s="53">
        <f t="shared" si="37"/>
        <v>0</v>
      </c>
      <c r="V62" s="53">
        <f t="shared" si="37"/>
        <v>0</v>
      </c>
      <c r="W62" s="82"/>
      <c r="X62" s="82"/>
      <c r="Y62" s="33"/>
      <c r="Z62" s="38">
        <v>1</v>
      </c>
    </row>
    <row r="63" spans="1:26" x14ac:dyDescent="0.2">
      <c r="A63" s="37">
        <v>2</v>
      </c>
      <c r="B63" s="50">
        <v>152</v>
      </c>
      <c r="C63" s="32">
        <f t="shared" si="36"/>
        <v>0</v>
      </c>
      <c r="D63" s="13">
        <f t="shared" si="36"/>
        <v>0</v>
      </c>
      <c r="E63" s="13">
        <f t="shared" si="36"/>
        <v>0</v>
      </c>
      <c r="F63" s="32">
        <f t="shared" si="36"/>
        <v>0</v>
      </c>
      <c r="G63" s="13">
        <f t="shared" si="36"/>
        <v>0</v>
      </c>
      <c r="H63" s="13">
        <f t="shared" si="36"/>
        <v>0</v>
      </c>
      <c r="I63" s="53">
        <f t="shared" si="36"/>
        <v>0</v>
      </c>
      <c r="J63" s="53">
        <f t="shared" si="36"/>
        <v>0</v>
      </c>
      <c r="K63" s="53">
        <f t="shared" si="36"/>
        <v>0</v>
      </c>
      <c r="L63" s="53">
        <f t="shared" si="36"/>
        <v>0</v>
      </c>
      <c r="M63" s="53">
        <f t="shared" si="36"/>
        <v>0</v>
      </c>
      <c r="N63" s="53">
        <f t="shared" si="36"/>
        <v>0</v>
      </c>
      <c r="O63" s="53">
        <f t="shared" si="36"/>
        <v>0</v>
      </c>
      <c r="P63" s="32">
        <f t="shared" si="36"/>
        <v>0</v>
      </c>
      <c r="Q63" s="32">
        <f t="shared" si="36"/>
        <v>0</v>
      </c>
      <c r="R63" s="13">
        <f t="shared" si="36"/>
        <v>0</v>
      </c>
      <c r="S63" s="60">
        <v>0</v>
      </c>
      <c r="T63" s="60">
        <v>0</v>
      </c>
      <c r="U63" s="53">
        <f t="shared" si="37"/>
        <v>0</v>
      </c>
      <c r="V63" s="53">
        <f t="shared" si="37"/>
        <v>0</v>
      </c>
      <c r="W63" s="82"/>
      <c r="X63" s="82"/>
      <c r="Y63" s="33"/>
      <c r="Z63" s="38">
        <v>2</v>
      </c>
    </row>
    <row r="64" spans="1:26" x14ac:dyDescent="0.2">
      <c r="A64" s="37">
        <v>3</v>
      </c>
      <c r="B64" s="50">
        <v>140</v>
      </c>
      <c r="C64" s="32">
        <f t="shared" si="36"/>
        <v>0</v>
      </c>
      <c r="D64" s="13">
        <f t="shared" si="36"/>
        <v>0</v>
      </c>
      <c r="E64" s="13">
        <f t="shared" si="36"/>
        <v>0</v>
      </c>
      <c r="F64" s="32">
        <f t="shared" si="36"/>
        <v>0</v>
      </c>
      <c r="G64" s="13">
        <f t="shared" si="36"/>
        <v>0</v>
      </c>
      <c r="H64" s="13">
        <f t="shared" si="36"/>
        <v>0</v>
      </c>
      <c r="I64" s="53">
        <f t="shared" si="36"/>
        <v>0</v>
      </c>
      <c r="J64" s="53">
        <f t="shared" si="36"/>
        <v>0</v>
      </c>
      <c r="K64" s="53">
        <f t="shared" si="36"/>
        <v>0</v>
      </c>
      <c r="L64" s="53">
        <f t="shared" si="36"/>
        <v>0</v>
      </c>
      <c r="M64" s="53">
        <f t="shared" si="36"/>
        <v>0</v>
      </c>
      <c r="N64" s="53">
        <f t="shared" si="36"/>
        <v>0</v>
      </c>
      <c r="O64" s="53">
        <f t="shared" si="36"/>
        <v>0</v>
      </c>
      <c r="P64" s="32">
        <f t="shared" si="36"/>
        <v>0</v>
      </c>
      <c r="Q64" s="32">
        <f t="shared" si="36"/>
        <v>0</v>
      </c>
      <c r="R64" s="13">
        <f t="shared" si="36"/>
        <v>0</v>
      </c>
      <c r="S64" s="60">
        <v>0</v>
      </c>
      <c r="T64" s="60">
        <v>0</v>
      </c>
      <c r="U64" s="53">
        <f t="shared" si="37"/>
        <v>0</v>
      </c>
      <c r="V64" s="53">
        <f t="shared" si="37"/>
        <v>0</v>
      </c>
      <c r="W64" s="82"/>
      <c r="X64" s="82"/>
      <c r="Y64" s="33"/>
      <c r="Z64" s="38">
        <v>3</v>
      </c>
    </row>
    <row r="65" spans="1:26" ht="13.5" thickBot="1" x14ac:dyDescent="0.25">
      <c r="A65" s="25">
        <v>4</v>
      </c>
      <c r="B65" s="87">
        <v>128</v>
      </c>
      <c r="C65" s="34">
        <f t="shared" si="36"/>
        <v>0</v>
      </c>
      <c r="D65" s="18">
        <f t="shared" si="36"/>
        <v>0</v>
      </c>
      <c r="E65" s="18">
        <f t="shared" si="36"/>
        <v>0</v>
      </c>
      <c r="F65" s="34">
        <f t="shared" si="36"/>
        <v>0</v>
      </c>
      <c r="G65" s="18">
        <f t="shared" si="36"/>
        <v>0</v>
      </c>
      <c r="H65" s="18">
        <f t="shared" si="36"/>
        <v>0</v>
      </c>
      <c r="I65" s="79">
        <f t="shared" si="36"/>
        <v>0</v>
      </c>
      <c r="J65" s="79">
        <f t="shared" si="36"/>
        <v>0</v>
      </c>
      <c r="K65" s="79">
        <f t="shared" si="36"/>
        <v>0</v>
      </c>
      <c r="L65" s="79">
        <f t="shared" si="36"/>
        <v>0</v>
      </c>
      <c r="M65" s="79">
        <f t="shared" si="36"/>
        <v>0</v>
      </c>
      <c r="N65" s="79">
        <f t="shared" si="36"/>
        <v>0</v>
      </c>
      <c r="O65" s="79">
        <f t="shared" si="36"/>
        <v>0</v>
      </c>
      <c r="P65" s="34">
        <f t="shared" si="36"/>
        <v>0</v>
      </c>
      <c r="Q65" s="34">
        <f t="shared" si="36"/>
        <v>0</v>
      </c>
      <c r="R65" s="18">
        <f t="shared" si="36"/>
        <v>0</v>
      </c>
      <c r="S65" s="109">
        <v>0</v>
      </c>
      <c r="T65" s="109">
        <v>0</v>
      </c>
      <c r="U65" s="79">
        <f t="shared" si="37"/>
        <v>0</v>
      </c>
      <c r="V65" s="79">
        <f t="shared" si="37"/>
        <v>0</v>
      </c>
      <c r="W65" s="83"/>
      <c r="X65" s="83"/>
      <c r="Y65" s="35"/>
      <c r="Z65" s="39">
        <v>4</v>
      </c>
    </row>
    <row r="66" spans="1:26" ht="13.5" thickBot="1" x14ac:dyDescent="0.25">
      <c r="A66" s="96" t="s">
        <v>28</v>
      </c>
      <c r="B66" s="97"/>
      <c r="C66" s="98">
        <f t="shared" ref="C66:V66" si="38">SUM(C56:C65)</f>
        <v>0</v>
      </c>
      <c r="D66" s="99">
        <f t="shared" si="38"/>
        <v>0</v>
      </c>
      <c r="E66" s="99">
        <f t="shared" ref="E66:G66" si="39">SUM(E56:E65)</f>
        <v>0</v>
      </c>
      <c r="F66" s="98">
        <f t="shared" si="39"/>
        <v>0</v>
      </c>
      <c r="G66" s="99">
        <f t="shared" si="39"/>
        <v>0</v>
      </c>
      <c r="H66" s="99">
        <f t="shared" ref="H66" si="40">SUM(H56:H65)</f>
        <v>0</v>
      </c>
      <c r="I66" s="100">
        <f t="shared" ref="I66:K66" si="41">SUM(I56:I65)</f>
        <v>0</v>
      </c>
      <c r="J66" s="100">
        <f t="shared" ref="J66" si="42">SUM(J56:J65)</f>
        <v>0</v>
      </c>
      <c r="K66" s="100">
        <f t="shared" si="41"/>
        <v>0</v>
      </c>
      <c r="L66" s="100">
        <f t="shared" ref="L66:O66" si="43">SUM(L56:L65)</f>
        <v>0</v>
      </c>
      <c r="M66" s="100">
        <f t="shared" si="43"/>
        <v>0</v>
      </c>
      <c r="N66" s="100">
        <f t="shared" si="43"/>
        <v>0</v>
      </c>
      <c r="O66" s="100">
        <f t="shared" si="43"/>
        <v>0</v>
      </c>
      <c r="P66" s="98">
        <f t="shared" si="38"/>
        <v>0</v>
      </c>
      <c r="Q66" s="98">
        <f t="shared" ref="Q66" si="44">SUM(Q56:Q65)</f>
        <v>0</v>
      </c>
      <c r="R66" s="99">
        <f t="shared" si="38"/>
        <v>0</v>
      </c>
      <c r="S66" s="110">
        <v>0</v>
      </c>
      <c r="T66" s="110">
        <v>0</v>
      </c>
      <c r="U66" s="100">
        <f>SUM(U56:U65)</f>
        <v>0</v>
      </c>
      <c r="V66" s="100">
        <f t="shared" si="38"/>
        <v>0</v>
      </c>
      <c r="W66" s="98">
        <f>W50</f>
        <v>0</v>
      </c>
      <c r="X66" s="98">
        <f>X50</f>
        <v>0</v>
      </c>
      <c r="Y66" s="100">
        <f>Y50</f>
        <v>0</v>
      </c>
      <c r="Z66" s="101"/>
    </row>
  </sheetData>
  <sheetProtection formatCells="0" selectLockedCells="1" selectUnlockedCells="1"/>
  <protectedRanges>
    <protectedRange password="D015" sqref="A1:A12" name="ALUE YHTEYSTIEDOT"/>
    <protectedRange sqref="A14:B48" name="Alue3_1"/>
    <protectedRange sqref="C12:D12 F12:G12" name="Alue2_2"/>
    <protectedRange sqref="W14:W25 U43:U49 V26:W49 I26:T49 X14:Z49" name="Alue4"/>
    <protectedRange sqref="B12 E12 H12:Z12" name="Alue2"/>
    <protectedRange sqref="B7" name="Alue1"/>
    <protectedRange sqref="A49:B49" name="Alue3"/>
  </protectedRanges>
  <mergeCells count="5">
    <mergeCell ref="S7:V7"/>
    <mergeCell ref="C7:H7"/>
    <mergeCell ref="W7:Y7"/>
    <mergeCell ref="I7:O7"/>
    <mergeCell ref="P7:R7"/>
  </mergeCells>
  <conditionalFormatting sqref="C66:Y66">
    <cfRule type="cellIs" dxfId="2" priority="1" stopIfTrue="1" operator="equal">
      <formula>$C$50</formula>
    </cfRule>
  </conditionalFormatting>
  <conditionalFormatting sqref="I66:Y66">
    <cfRule type="cellIs" dxfId="1" priority="2" stopIfTrue="1" operator="equal">
      <formula>$U$50</formula>
    </cfRule>
    <cfRule type="cellIs" dxfId="0" priority="3" stopIfTrue="1" operator="notEqual">
      <formula>$U$50</formula>
    </cfRule>
  </conditionalFormatting>
  <hyperlinks>
    <hyperlink ref="A6" r:id="rId1" display="heidi.marttila@ratiopharm.com"/>
  </hyperlinks>
  <pageMargins left="0" right="0" top="0.59055118110236227" bottom="0.59055118110236227" header="0.51181102362204722" footer="0.51181102362204722"/>
  <pageSetup paperSize="9" scale="5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PUWO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Koistinen</dc:creator>
  <cp:keywords/>
  <dc:description/>
  <cp:lastModifiedBy>Intersport Kuopio</cp:lastModifiedBy>
  <cp:revision/>
  <dcterms:created xsi:type="dcterms:W3CDTF">2010-01-14T13:51:56Z</dcterms:created>
  <dcterms:modified xsi:type="dcterms:W3CDTF">2023-07-13T13:18:38Z</dcterms:modified>
  <cp:category/>
  <cp:contentStatus/>
</cp:coreProperties>
</file>