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Laura Ojanen\OneDrive - Suomen Taekwondoliitto\Liiton hallinto\Valiokunnat\Otteluvaliokunta\Otteluliiga\"/>
    </mc:Choice>
  </mc:AlternateContent>
  <bookViews>
    <workbookView xWindow="0" yWindow="0" windowWidth="15345" windowHeight="4650"/>
  </bookViews>
  <sheets>
    <sheet name="Taulukko1" sheetId="1" r:id="rId1"/>
    <sheet name="Taulukko2" sheetId="2" r:id="rId2"/>
    <sheet name="Taulukko3" sheetId="3" r:id="rId3"/>
  </sheets>
  <definedNames>
    <definedName name="_xlnm._FilterDatabase" localSheetId="0" hidden="1">Taulukko1!$A$294:$J$295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97" i="1" l="1"/>
  <c r="J296" i="1"/>
  <c r="J295" i="1"/>
  <c r="E294" i="1"/>
  <c r="J294" i="1"/>
  <c r="J291" i="1"/>
  <c r="E290" i="1"/>
  <c r="J290" i="1"/>
  <c r="E289" i="1"/>
  <c r="J289" i="1"/>
  <c r="J283" i="1"/>
  <c r="J286" i="1"/>
  <c r="J285" i="1"/>
  <c r="E282" i="1"/>
  <c r="J282" i="1"/>
  <c r="J284" i="1"/>
  <c r="J281" i="1"/>
  <c r="E280" i="1"/>
  <c r="J280" i="1"/>
  <c r="E279" i="1"/>
  <c r="J279" i="1"/>
  <c r="J276" i="1"/>
  <c r="J274" i="1"/>
  <c r="E275" i="1"/>
  <c r="J275" i="1"/>
  <c r="J272" i="1"/>
  <c r="E273" i="1"/>
  <c r="J273" i="1"/>
  <c r="E271" i="1"/>
  <c r="J271" i="1"/>
  <c r="J268" i="1"/>
  <c r="J267" i="1"/>
  <c r="E266" i="1"/>
  <c r="J266" i="1"/>
  <c r="J265" i="1"/>
  <c r="J207" i="1"/>
  <c r="J208" i="1"/>
  <c r="J206" i="1"/>
  <c r="J195" i="1"/>
  <c r="J194" i="1"/>
  <c r="J192" i="1"/>
  <c r="J193" i="1"/>
  <c r="E191" i="1"/>
  <c r="J191" i="1"/>
  <c r="E190" i="1"/>
  <c r="J190" i="1"/>
  <c r="E187" i="1"/>
  <c r="J187" i="1"/>
  <c r="J186" i="1"/>
  <c r="J185" i="1"/>
  <c r="J177" i="1"/>
  <c r="J176" i="1"/>
  <c r="J173" i="1"/>
  <c r="J172" i="1"/>
  <c r="J117" i="1"/>
  <c r="J115" i="1"/>
  <c r="J113" i="1"/>
  <c r="J116" i="1"/>
  <c r="J112" i="1"/>
  <c r="J114" i="1"/>
  <c r="J109" i="1"/>
  <c r="J108" i="1"/>
  <c r="J105" i="1"/>
  <c r="J107" i="1"/>
  <c r="J106" i="1"/>
  <c r="J102" i="1"/>
  <c r="J104" i="1"/>
  <c r="J103" i="1"/>
  <c r="E101" i="1"/>
  <c r="J101" i="1"/>
  <c r="J97" i="1"/>
  <c r="J98" i="1"/>
  <c r="J95" i="1"/>
  <c r="J96" i="1"/>
  <c r="E94" i="1"/>
  <c r="J94" i="1"/>
  <c r="J93" i="1"/>
  <c r="J90" i="1"/>
  <c r="J84" i="1"/>
  <c r="J89" i="1"/>
  <c r="J86" i="1"/>
  <c r="J88" i="1"/>
  <c r="E87" i="1"/>
  <c r="J87" i="1"/>
  <c r="J83" i="1"/>
  <c r="J85" i="1"/>
  <c r="J81" i="1"/>
  <c r="E82" i="1"/>
  <c r="J82" i="1"/>
  <c r="J78" i="1"/>
  <c r="J74" i="1"/>
  <c r="E77" i="1"/>
  <c r="J77" i="1"/>
  <c r="E76" i="1"/>
  <c r="J76" i="1"/>
  <c r="E75" i="1"/>
  <c r="J75" i="1"/>
  <c r="E73" i="1"/>
  <c r="J73" i="1"/>
  <c r="J66" i="1"/>
  <c r="E252" i="1"/>
  <c r="J252" i="1"/>
  <c r="J255" i="1"/>
  <c r="J254" i="1"/>
  <c r="J253" i="1"/>
  <c r="J243" i="1"/>
  <c r="E244" i="1"/>
  <c r="J244" i="1"/>
  <c r="J245" i="1"/>
  <c r="J246" i="1"/>
  <c r="J247" i="1"/>
  <c r="J248" i="1"/>
  <c r="J249" i="1"/>
  <c r="J239" i="1"/>
  <c r="E240" i="1"/>
  <c r="J240" i="1"/>
  <c r="E237" i="1"/>
  <c r="J237" i="1"/>
  <c r="E238" i="1"/>
  <c r="J238" i="1"/>
  <c r="E236" i="1"/>
  <c r="J236" i="1"/>
  <c r="J227" i="1"/>
  <c r="J226" i="1"/>
  <c r="E225" i="1"/>
  <c r="J225" i="1"/>
  <c r="J224" i="1"/>
  <c r="E223" i="1"/>
  <c r="J223" i="1"/>
  <c r="J215" i="1"/>
  <c r="J153" i="1"/>
  <c r="J150" i="1"/>
  <c r="E152" i="1"/>
  <c r="J152" i="1"/>
  <c r="E151" i="1"/>
  <c r="J151" i="1"/>
  <c r="J147" i="1"/>
  <c r="J145" i="1"/>
  <c r="J146" i="1"/>
  <c r="J144" i="1"/>
  <c r="J127" i="1"/>
  <c r="J54" i="1"/>
  <c r="E53" i="1"/>
  <c r="J53" i="1"/>
  <c r="J48" i="1"/>
  <c r="J47" i="1"/>
  <c r="J50" i="1"/>
  <c r="J49" i="1"/>
  <c r="J40" i="1"/>
  <c r="J41" i="1"/>
  <c r="J42" i="1"/>
  <c r="J43" i="1"/>
  <c r="J44" i="1"/>
  <c r="E33" i="1"/>
  <c r="J33" i="1"/>
  <c r="J32" i="1"/>
  <c r="J35" i="1"/>
  <c r="J36" i="1"/>
  <c r="J37" i="1"/>
  <c r="J34" i="1"/>
  <c r="J25" i="1"/>
  <c r="J21" i="1"/>
  <c r="J24" i="1"/>
  <c r="J23" i="1"/>
  <c r="J19" i="1"/>
  <c r="J22" i="1"/>
  <c r="J18" i="1"/>
  <c r="E20" i="1"/>
  <c r="J20" i="1"/>
  <c r="E17" i="1"/>
  <c r="J17" i="1"/>
  <c r="J26" i="1"/>
  <c r="E10" i="1"/>
  <c r="J10" i="1"/>
  <c r="J7" i="1"/>
  <c r="J5" i="1"/>
  <c r="J4" i="1"/>
  <c r="E6" i="1"/>
  <c r="J6" i="1"/>
  <c r="J3" i="1"/>
  <c r="E11" i="1"/>
  <c r="J11" i="1"/>
  <c r="J63" i="1"/>
  <c r="J201" i="1"/>
  <c r="J200" i="1"/>
  <c r="E198" i="1"/>
  <c r="J198" i="1"/>
  <c r="E199" i="1"/>
  <c r="J199" i="1"/>
  <c r="J182" i="1"/>
  <c r="J181" i="1"/>
  <c r="J180" i="1"/>
  <c r="J169" i="1"/>
  <c r="J168" i="1"/>
  <c r="J167" i="1"/>
  <c r="E122" i="1"/>
  <c r="J122" i="1"/>
  <c r="E123" i="1"/>
  <c r="J123" i="1"/>
  <c r="E67" i="1"/>
  <c r="J67" i="1"/>
  <c r="E68" i="1"/>
  <c r="J68" i="1"/>
  <c r="J233" i="1"/>
  <c r="J232" i="1"/>
  <c r="E230" i="1"/>
  <c r="J230" i="1"/>
  <c r="E231" i="1"/>
  <c r="J231" i="1"/>
  <c r="J218" i="1"/>
  <c r="E219" i="1"/>
  <c r="J219" i="1"/>
  <c r="E220" i="1"/>
  <c r="J220" i="1"/>
  <c r="J156" i="1"/>
  <c r="J141" i="1"/>
  <c r="J140" i="1"/>
  <c r="E139" i="1"/>
  <c r="J139" i="1"/>
  <c r="J136" i="1"/>
  <c r="J135" i="1"/>
  <c r="J134" i="1"/>
  <c r="E133" i="1"/>
  <c r="J133" i="1"/>
  <c r="J128" i="1"/>
  <c r="J59" i="1"/>
  <c r="J29" i="1"/>
  <c r="J12" i="1"/>
  <c r="J14" i="1"/>
  <c r="J13" i="1"/>
</calcChain>
</file>

<file path=xl/comments1.xml><?xml version="1.0" encoding="utf-8"?>
<comments xmlns="http://schemas.openxmlformats.org/spreadsheetml/2006/main">
  <authors>
    <author>Laura</author>
    <author>Laura Ojanen</author>
  </authors>
  <commentList>
    <comment ref="G2" authorId="0" shapeId="0">
      <text>
        <r>
          <rPr>
            <b/>
            <sz val="9"/>
            <color indexed="81"/>
            <rFont val="Tahoma"/>
            <charset val="1"/>
          </rPr>
          <t>Kisassa mukana ulkomaalaisia</t>
        </r>
      </text>
    </comment>
    <comment ref="H2" authorId="1" shapeId="0">
      <text>
        <r>
          <rPr>
            <b/>
            <sz val="9"/>
            <color indexed="81"/>
            <rFont val="Tahoma"/>
            <family val="2"/>
          </rPr>
          <t xml:space="preserve">Kisassa mukana ulkomaalaisia (RM -54kg)
</t>
        </r>
      </text>
    </comment>
    <comment ref="I2" authorId="0" shapeId="0">
      <text>
        <r>
          <rPr>
            <b/>
            <sz val="9"/>
            <color indexed="81"/>
            <rFont val="Tahoma"/>
            <charset val="1"/>
          </rPr>
          <t>Ambassador's Cup
Kisassa mukana ulkomaalaisia</t>
        </r>
      </text>
    </comment>
  </commentList>
</comments>
</file>

<file path=xl/sharedStrings.xml><?xml version="1.0" encoding="utf-8"?>
<sst xmlns="http://schemas.openxmlformats.org/spreadsheetml/2006/main" count="438" uniqueCount="227">
  <si>
    <t>C-POJAT</t>
  </si>
  <si>
    <t>C1 -33kg</t>
  </si>
  <si>
    <t>Yhteensä</t>
  </si>
  <si>
    <t>Oskar Mäkinen</t>
  </si>
  <si>
    <t>Tampereen Kumgang Taekwondo</t>
  </si>
  <si>
    <t>Valtteri Väänänen</t>
  </si>
  <si>
    <t>Paimion Taekwondo</t>
  </si>
  <si>
    <t>Espoo Hwarang Team</t>
  </si>
  <si>
    <t>Michael Rautsala</t>
  </si>
  <si>
    <t>Budokwai Taekwondo</t>
  </si>
  <si>
    <t>Jopi Helle</t>
  </si>
  <si>
    <t>Izenzei Taekwondo Team Finland</t>
  </si>
  <si>
    <t>Ali Pirveisi</t>
  </si>
  <si>
    <t>Taekwondourheilijat 2011</t>
  </si>
  <si>
    <t>Yong Taekwondo</t>
  </si>
  <si>
    <t>C1 -37kg</t>
  </si>
  <si>
    <t>Kasperi Kuokkanen</t>
  </si>
  <si>
    <t>Sisu Salmenniemi</t>
  </si>
  <si>
    <t>Atte Saikko</t>
  </si>
  <si>
    <t>Porvoon Taekwondoseura</t>
  </si>
  <si>
    <t>Väinö Väänänen</t>
  </si>
  <si>
    <t>Oskari Koskinen</t>
  </si>
  <si>
    <t>Salon Taekwondoseura</t>
  </si>
  <si>
    <t>Santeri Helle</t>
  </si>
  <si>
    <t>Chalak Moazezi</t>
  </si>
  <si>
    <t>Lahden Taekwondo Hwang</t>
  </si>
  <si>
    <t>C1 -41kg</t>
  </si>
  <si>
    <t>Loviisan Taekwondo</t>
  </si>
  <si>
    <t>Chia Moazezi</t>
  </si>
  <si>
    <t>Teemu Lehto</t>
  </si>
  <si>
    <t>Aleksi Väyrynen</t>
  </si>
  <si>
    <t>C1 -45kg</t>
  </si>
  <si>
    <t>Kamal Mimouni</t>
  </si>
  <si>
    <t>Oskari Viinanen</t>
  </si>
  <si>
    <t>Keijo Soinio</t>
  </si>
  <si>
    <t>Naantalin Taekwondo</t>
  </si>
  <si>
    <t>Matias Pohjanjoki</t>
  </si>
  <si>
    <t>C1 -49kg</t>
  </si>
  <si>
    <t>Niko Saarinen</t>
  </si>
  <si>
    <t>Taekwondo Lahti</t>
  </si>
  <si>
    <t>Aatu Dahl</t>
  </si>
  <si>
    <t>Paraisten Taekwondo</t>
  </si>
  <si>
    <t>C1 -53kg</t>
  </si>
  <si>
    <t>C1 -57kg</t>
  </si>
  <si>
    <t>Umar Arif</t>
  </si>
  <si>
    <t>C1 -61kg</t>
  </si>
  <si>
    <t>C1 -65kg</t>
  </si>
  <si>
    <t>C1 +65kg</t>
  </si>
  <si>
    <t>C-TYTÖT</t>
  </si>
  <si>
    <t>C1 -29kg</t>
  </si>
  <si>
    <t>Ida Tammila</t>
  </si>
  <si>
    <t>Sini Lehto</t>
  </si>
  <si>
    <t>Milla Väyrynen</t>
  </si>
  <si>
    <t>Elisa Toivonen</t>
  </si>
  <si>
    <t>Sanni Tiihonen</t>
  </si>
  <si>
    <t>Doboksport Tampere</t>
  </si>
  <si>
    <t>Emilia Lahti</t>
  </si>
  <si>
    <t>Tapiolan Taekwondo Hwang</t>
  </si>
  <si>
    <t>Mukwan Jyväskylä</t>
  </si>
  <si>
    <t>C1 -44kg</t>
  </si>
  <si>
    <t>Emma Reiman</t>
  </si>
  <si>
    <t>Vilja Aalto</t>
  </si>
  <si>
    <t>Noora Rannikko</t>
  </si>
  <si>
    <t>Laura Fredriksson</t>
  </si>
  <si>
    <t>C1 -47kg</t>
  </si>
  <si>
    <t>Jasmin Ojala</t>
  </si>
  <si>
    <t>C1 -51kg</t>
  </si>
  <si>
    <t>Rosa-Maria Leino</t>
  </si>
  <si>
    <t>Krista Kallio</t>
  </si>
  <si>
    <t>C1 -55kg</t>
  </si>
  <si>
    <t>Karin Lindblad</t>
  </si>
  <si>
    <t>C1 -59kg</t>
  </si>
  <si>
    <t>C1 +59kg</t>
  </si>
  <si>
    <t>Amal Khazari</t>
  </si>
  <si>
    <t>B-POJAT</t>
  </si>
  <si>
    <t>B1 -45kg</t>
  </si>
  <si>
    <t>B1 -48kg</t>
  </si>
  <si>
    <t>Toijalan Taekwondo Chun</t>
  </si>
  <si>
    <t>B1 -51kg</t>
  </si>
  <si>
    <t>B1 -55kg</t>
  </si>
  <si>
    <t>B1 -59kg</t>
  </si>
  <si>
    <t>Anas Mimouni</t>
  </si>
  <si>
    <t>Miika Vuori</t>
  </si>
  <si>
    <t>B1 -63kg</t>
  </si>
  <si>
    <t>B1 -68kg</t>
  </si>
  <si>
    <t>Reza Rezaii</t>
  </si>
  <si>
    <t>Pessi Närhi</t>
  </si>
  <si>
    <t>B1 -73kg</t>
  </si>
  <si>
    <t>Santeri Mäntyniemi</t>
  </si>
  <si>
    <t>B1 -78kg</t>
  </si>
  <si>
    <t>B1 +78kg</t>
  </si>
  <si>
    <t>B-TYTÖT</t>
  </si>
  <si>
    <t>B1 -42kg</t>
  </si>
  <si>
    <t>B1 -44kg</t>
  </si>
  <si>
    <t>B1 -46kg</t>
  </si>
  <si>
    <t>B1 -49kg</t>
  </si>
  <si>
    <t>Lotta Linna</t>
  </si>
  <si>
    <t>Henna Nyppynen</t>
  </si>
  <si>
    <t>B1 -52kg</t>
  </si>
  <si>
    <t>Nea Jokinen</t>
  </si>
  <si>
    <t>Sofia Kemppinen</t>
  </si>
  <si>
    <t>Malmin Taekwondo</t>
  </si>
  <si>
    <t>Roosa Torttila</t>
  </si>
  <si>
    <t>Riihimäen Taekwondo</t>
  </si>
  <si>
    <t>Helmi Härkönen</t>
  </si>
  <si>
    <t>Veera Nurmi</t>
  </si>
  <si>
    <t>Ruqia Rahmani</t>
  </si>
  <si>
    <t>Dareen Arif</t>
  </si>
  <si>
    <t>B1 +68kg</t>
  </si>
  <si>
    <t>MIEHET</t>
  </si>
  <si>
    <t>R1 -54kg</t>
  </si>
  <si>
    <t>R1 -58kg</t>
  </si>
  <si>
    <t>Mikko Ponkilainen</t>
  </si>
  <si>
    <t>Mikko Laitinen</t>
  </si>
  <si>
    <t>Klaukkalan Taekwondo</t>
  </si>
  <si>
    <t>R1 -63kg</t>
  </si>
  <si>
    <t>Toni Lahtinen</t>
  </si>
  <si>
    <t>R1 -68kg</t>
  </si>
  <si>
    <t>Aleksi Johansson</t>
  </si>
  <si>
    <t>Turun Taekwondo</t>
  </si>
  <si>
    <t>R1 -74kg</t>
  </si>
  <si>
    <t>Antti Haaranen</t>
  </si>
  <si>
    <t>Sanan Eskandari</t>
  </si>
  <si>
    <t>Jouni Lahtinen</t>
  </si>
  <si>
    <t>R1 -80kg</t>
  </si>
  <si>
    <t>R1 -87kg</t>
  </si>
  <si>
    <t>Tuomo Haaksi</t>
  </si>
  <si>
    <t>Forssan Taekwondoseura</t>
  </si>
  <si>
    <t>R1 +87kg</t>
  </si>
  <si>
    <t>NAISET</t>
  </si>
  <si>
    <t>R1 -46kg</t>
  </si>
  <si>
    <t>R1 -49kg</t>
  </si>
  <si>
    <t>R1 -53kg</t>
  </si>
  <si>
    <t>R1 -57kg</t>
  </si>
  <si>
    <t>Jenna Aalto</t>
  </si>
  <si>
    <t>Piia Muikku</t>
  </si>
  <si>
    <t>R1 -62kg</t>
  </si>
  <si>
    <t>Vihdin Taekwondoseura</t>
  </si>
  <si>
    <t>Roosa Närhi</t>
  </si>
  <si>
    <t>R1 -67kg</t>
  </si>
  <si>
    <t>Anna Hakkarainen</t>
  </si>
  <si>
    <t>R1 -73kg</t>
  </si>
  <si>
    <t>R1 +73kg</t>
  </si>
  <si>
    <t>OHJE:</t>
  </si>
  <si>
    <t>1-sija=7p, 2-sija=5p, 3-sija=3p</t>
  </si>
  <si>
    <t>Herttoniemen Taekwondo Hwang</t>
  </si>
  <si>
    <t>Oskari Hervonen</t>
  </si>
  <si>
    <t>Taru Hanhinen</t>
  </si>
  <si>
    <t>Taekwondo Nurmijärvi</t>
  </si>
  <si>
    <t>Jessica Muikku</t>
  </si>
  <si>
    <t>Jenna Ruuska</t>
  </si>
  <si>
    <t>Toijalan Taekwondo-Chun</t>
  </si>
  <si>
    <t>Christian Kamphuis</t>
  </si>
  <si>
    <t>Vihti-Nummela Mudo Taekwondoseura</t>
  </si>
  <si>
    <t>Ivan Kuznetsov</t>
  </si>
  <si>
    <t>Eddie Quinones</t>
  </si>
  <si>
    <t>Chahrazed Boughrara</t>
  </si>
  <si>
    <t>Alexandra Raita</t>
  </si>
  <si>
    <t>Emily Mikkonen</t>
  </si>
  <si>
    <t>Adam Fjällström</t>
  </si>
  <si>
    <t>Severi Sarala</t>
  </si>
  <si>
    <t>Evin Azboy</t>
  </si>
  <si>
    <t>HNMKY Taekwondo</t>
  </si>
  <si>
    <t>Emilia Nordenswan</t>
  </si>
  <si>
    <t>Helsingin Taekwondoseura</t>
  </si>
  <si>
    <t>Kia Vuori</t>
  </si>
  <si>
    <t>Ruusu Ankeriasniemi</t>
  </si>
  <si>
    <t>Timo Manninen</t>
  </si>
  <si>
    <t>Jasmin Manninen</t>
  </si>
  <si>
    <t>Aleksi Virolainen</t>
  </si>
  <si>
    <t>Maria Kirjavainen</t>
  </si>
  <si>
    <t>Ne sarjat, joita ei oteltu/ne ottelijat, jotka eivät ole otelleet edellisellä liigakaudella poistetaan kokonaan alkavan liigakauden tilastoista.</t>
  </si>
  <si>
    <t>Alkupisteet määräytyvät alkavalle liigakaudelle yksi viidesosa edellisen liigakauden loppupisteistä.</t>
  </si>
  <si>
    <t>Liigaosakilpailun pisteet määräytyvät sijoitusten mukaan vaikka kilpailussa olisi ollut mukana ulkomaalaisia.</t>
  </si>
  <si>
    <t>Liigakauden voitto edellyttää vähintään kahteen osakilpailuun osallistumista.</t>
  </si>
  <si>
    <t xml:space="preserve">Urheilija voi halutessaan maksaa yksittäisen liigaosakilpailun kilpailumaksun ollessaan yksin sarjassaan. Tällöin hän on oikeutettu saamaan liigapisteet kyseisestä kilpailusta ja sarjasta. </t>
  </si>
  <si>
    <t>Liigafinaalin sijoituksista saa tuplapisteet: 1-sija = 14p, 2-sija = 10p, 3-sija = 6p.</t>
  </si>
  <si>
    <t>2014 PISTEET</t>
  </si>
  <si>
    <t>Laura Tuominen</t>
  </si>
  <si>
    <t>Loviisa</t>
  </si>
  <si>
    <t>Shahoo Bidokh</t>
  </si>
  <si>
    <t>Niko Kasurinen</t>
  </si>
  <si>
    <t>Saariston Taekwondo Park</t>
  </si>
  <si>
    <t>Laura Frediksson</t>
  </si>
  <si>
    <t>Maija Korpela</t>
  </si>
  <si>
    <t xml:space="preserve">Maiju-Liina Knuutila </t>
  </si>
  <si>
    <t>Nestor Mäkinen</t>
  </si>
  <si>
    <t>Luca Leskinen</t>
  </si>
  <si>
    <t>Joona Lerto</t>
  </si>
  <si>
    <t>Robin Katekeetta</t>
  </si>
  <si>
    <t>Aleksi Veckman</t>
  </si>
  <si>
    <t>Simo Raaska</t>
  </si>
  <si>
    <t>Mikko Helander</t>
  </si>
  <si>
    <t>Sara Quinones</t>
  </si>
  <si>
    <t>Chaimaa Boughrara</t>
  </si>
  <si>
    <t>Sara Eriksson</t>
  </si>
  <si>
    <t>Sarah Fredriksson</t>
  </si>
  <si>
    <t>Nurmijärvi</t>
  </si>
  <si>
    <t>Jim-Isak Rif</t>
  </si>
  <si>
    <t>Tuomas Surakke</t>
  </si>
  <si>
    <t>Niklas Timonen</t>
  </si>
  <si>
    <t>Elom Damalie</t>
  </si>
  <si>
    <t>Toft Dahlgren</t>
  </si>
  <si>
    <t>Marienhamns Taekwondoklubb</t>
  </si>
  <si>
    <t>Jenni Saarinen</t>
  </si>
  <si>
    <t>Emilia Nordeswan</t>
  </si>
  <si>
    <t>Nea Pilvinen</t>
  </si>
  <si>
    <t>Sisu Gym Järvenpää</t>
  </si>
  <si>
    <t>Jessica Iivarinen</t>
  </si>
  <si>
    <t>Tampere Kumgang Taekwondo</t>
  </si>
  <si>
    <t>Porvoo</t>
  </si>
  <si>
    <t>Rasmus Suhola</t>
  </si>
  <si>
    <t>Hannes Tolonen</t>
  </si>
  <si>
    <t>Mikael Kataja</t>
  </si>
  <si>
    <t>Olli Siltanen</t>
  </si>
  <si>
    <t>Sami Lee</t>
  </si>
  <si>
    <t>Vilma Nieminen</t>
  </si>
  <si>
    <t>Tuikku Holopainen</t>
  </si>
  <si>
    <t>Jenni Porola</t>
  </si>
  <si>
    <t>Linnea Saarinen</t>
  </si>
  <si>
    <t>Camilla Reijonen</t>
  </si>
  <si>
    <t>Valtteri Tammila</t>
  </si>
  <si>
    <t xml:space="preserve">Kamal Mimouni </t>
  </si>
  <si>
    <t>Juri Mattila</t>
  </si>
  <si>
    <t>Marjut Jussila</t>
  </si>
  <si>
    <t>Otteluliigassa palkitaan kolme parasta urheilijaa.</t>
  </si>
  <si>
    <t>Tasapisteissä olevien urheilijoiden keskinäiset voitot ratkaisevat.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</si>
</sst>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8"/>
      <name val="Arial"/>
      <family val="2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1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0" fontId="2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</cellXfs>
  <cellStyles count="51">
    <cellStyle name="Avattu hyperlinkki" xfId="6" builtinId="9" hidden="1"/>
    <cellStyle name="Avattu hyperlinkki" xfId="8" builtinId="9" hidden="1"/>
    <cellStyle name="Avattu hyperlinkki" xfId="10" builtinId="9" hidden="1"/>
    <cellStyle name="Avattu hyperlinkki" xfId="12" builtinId="9" hidden="1"/>
    <cellStyle name="Avattu hyperlinkki" xfId="14" builtinId="9" hidden="1"/>
    <cellStyle name="Avattu hyperlinkki" xfId="16" builtinId="9" hidden="1"/>
    <cellStyle name="Avattu hyperlinkki" xfId="18" builtinId="9" hidden="1"/>
    <cellStyle name="Avattu hyperlinkki" xfId="20" builtinId="9" hidden="1"/>
    <cellStyle name="Avattu hyperlinkki" xfId="22" builtinId="9" hidden="1"/>
    <cellStyle name="Avattu hyperlinkki" xfId="24" builtinId="9" hidden="1"/>
    <cellStyle name="Avattu hyperlinkki" xfId="26" builtinId="9" hidden="1"/>
    <cellStyle name="Avattu hyperlinkki" xfId="28" builtinId="9" hidden="1"/>
    <cellStyle name="Avattu hyperlinkki" xfId="30" builtinId="9" hidden="1"/>
    <cellStyle name="Avattu hyperlinkki" xfId="32" builtinId="9" hidden="1"/>
    <cellStyle name="Avattu hyperlinkki" xfId="34" builtinId="9" hidden="1"/>
    <cellStyle name="Avattu hyperlinkki" xfId="36" builtinId="9" hidden="1"/>
    <cellStyle name="Avattu hyperlinkki" xfId="38" builtinId="9" hidden="1"/>
    <cellStyle name="Avattu hyperlinkki" xfId="40" builtinId="9" hidden="1"/>
    <cellStyle name="Avattu hyperlinkki" xfId="42" builtinId="9" hidden="1"/>
    <cellStyle name="Avattu hyperlinkki" xfId="44" builtinId="9" hidden="1"/>
    <cellStyle name="Avattu hyperlinkki" xfId="46" builtinId="9" hidden="1"/>
    <cellStyle name="Avattu hyperlinkki" xfId="48" builtinId="9" hidden="1"/>
    <cellStyle name="Avattu hyperlinkki" xfId="50" builtinId="9" hidden="1"/>
    <cellStyle name="Heading" xfId="1"/>
    <cellStyle name="Heading1" xfId="2"/>
    <cellStyle name="Hyperlinkki" xfId="5" builtinId="8" hidden="1"/>
    <cellStyle name="Hyperlinkki" xfId="7" builtinId="8" hidden="1"/>
    <cellStyle name="Hyperlinkki" xfId="9" builtinId="8" hidden="1"/>
    <cellStyle name="Hyperlinkki" xfId="11" builtinId="8" hidden="1"/>
    <cellStyle name="Hyperlinkki" xfId="13" builtinId="8" hidden="1"/>
    <cellStyle name="Hyperlinkki" xfId="15" builtinId="8" hidden="1"/>
    <cellStyle name="Hyperlinkki" xfId="17" builtinId="8" hidden="1"/>
    <cellStyle name="Hyperlinkki" xfId="19" builtinId="8" hidden="1"/>
    <cellStyle name="Hyperlinkki" xfId="21" builtinId="8" hidden="1"/>
    <cellStyle name="Hyperlinkki" xfId="23" builtinId="8" hidden="1"/>
    <cellStyle name="Hyperlinkki" xfId="25" builtinId="8" hidden="1"/>
    <cellStyle name="Hyperlinkki" xfId="27" builtinId="8" hidden="1"/>
    <cellStyle name="Hyperlinkki" xfId="29" builtinId="8" hidden="1"/>
    <cellStyle name="Hyperlinkki" xfId="31" builtinId="8" hidden="1"/>
    <cellStyle name="Hyperlinkki" xfId="33" builtinId="8" hidden="1"/>
    <cellStyle name="Hyperlinkki" xfId="35" builtinId="8" hidden="1"/>
    <cellStyle name="Hyperlinkki" xfId="37" builtinId="8" hidden="1"/>
    <cellStyle name="Hyperlinkki" xfId="39" builtinId="8" hidden="1"/>
    <cellStyle name="Hyperlinkki" xfId="41" builtinId="8" hidden="1"/>
    <cellStyle name="Hyperlinkki" xfId="43" builtinId="8" hidden="1"/>
    <cellStyle name="Hyperlinkki" xfId="45" builtinId="8" hidden="1"/>
    <cellStyle name="Hyperlinkki" xfId="47" builtinId="8" hidden="1"/>
    <cellStyle name="Hyperlinkki" xfId="49" builtinId="8" hidden="1"/>
    <cellStyle name="Normaali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11"/>
  <sheetViews>
    <sheetView tabSelected="1" topLeftCell="A37" workbookViewId="0">
      <selection activeCell="B53" sqref="B53"/>
    </sheetView>
  </sheetViews>
  <sheetFormatPr defaultColWidth="8.75" defaultRowHeight="14.25" x14ac:dyDescent="0.2"/>
  <cols>
    <col min="1" max="1" width="26" customWidth="1"/>
    <col min="2" max="2" width="29" customWidth="1"/>
    <col min="3" max="3" width="12.625" style="1" customWidth="1"/>
    <col min="4" max="4" width="4.375" style="1" customWidth="1"/>
    <col min="5" max="16" width="10.75" style="1" customWidth="1"/>
  </cols>
  <sheetData>
    <row r="1" spans="1:16" ht="15" x14ac:dyDescent="0.25">
      <c r="A1" s="8" t="s">
        <v>0</v>
      </c>
    </row>
    <row r="2" spans="1:16" ht="15" x14ac:dyDescent="0.25">
      <c r="A2" s="8" t="s">
        <v>1</v>
      </c>
      <c r="C2" s="1" t="s">
        <v>177</v>
      </c>
      <c r="E2" s="2">
        <v>0.2</v>
      </c>
      <c r="F2" s="2" t="s">
        <v>179</v>
      </c>
      <c r="G2" s="2" t="s">
        <v>197</v>
      </c>
      <c r="H2" s="2" t="s">
        <v>210</v>
      </c>
      <c r="I2" s="2" t="s">
        <v>197</v>
      </c>
      <c r="J2" s="1" t="s">
        <v>2</v>
      </c>
    </row>
    <row r="3" spans="1:16" ht="15" x14ac:dyDescent="0.25">
      <c r="A3" t="s">
        <v>186</v>
      </c>
      <c r="B3" t="s">
        <v>4</v>
      </c>
      <c r="C3" s="1">
        <v>0</v>
      </c>
      <c r="E3" s="1">
        <v>0</v>
      </c>
      <c r="F3" s="1">
        <v>5</v>
      </c>
      <c r="G3" s="1">
        <v>7</v>
      </c>
      <c r="H3" s="1">
        <v>0</v>
      </c>
      <c r="I3" s="1">
        <v>5</v>
      </c>
      <c r="J3" s="3">
        <f>SUM(E3:I3)</f>
        <v>17</v>
      </c>
      <c r="K3"/>
      <c r="L3"/>
      <c r="M3"/>
      <c r="N3"/>
      <c r="O3"/>
      <c r="P3"/>
    </row>
    <row r="4" spans="1:16" ht="15" x14ac:dyDescent="0.25">
      <c r="A4" t="s">
        <v>211</v>
      </c>
      <c r="B4" t="s">
        <v>148</v>
      </c>
      <c r="C4" s="1">
        <v>0</v>
      </c>
      <c r="E4" s="1">
        <v>0</v>
      </c>
      <c r="F4" s="1">
        <v>0</v>
      </c>
      <c r="G4" s="1">
        <v>0</v>
      </c>
      <c r="H4" s="1">
        <v>7</v>
      </c>
      <c r="I4" s="1">
        <v>7</v>
      </c>
      <c r="J4" s="3">
        <f>SUM(E4:I4)</f>
        <v>14</v>
      </c>
      <c r="K4"/>
      <c r="L4"/>
      <c r="M4"/>
      <c r="N4"/>
      <c r="O4"/>
      <c r="P4"/>
    </row>
    <row r="5" spans="1:16" ht="15" x14ac:dyDescent="0.25">
      <c r="A5" t="s">
        <v>187</v>
      </c>
      <c r="B5" t="s">
        <v>13</v>
      </c>
      <c r="C5" s="1">
        <v>0</v>
      </c>
      <c r="E5" s="1">
        <v>0</v>
      </c>
      <c r="F5" s="1">
        <v>3</v>
      </c>
      <c r="G5" s="1">
        <v>3</v>
      </c>
      <c r="H5" s="1">
        <v>5</v>
      </c>
      <c r="I5" s="1">
        <v>3</v>
      </c>
      <c r="J5" s="3">
        <f>SUM(E5:I5)</f>
        <v>14</v>
      </c>
      <c r="K5"/>
      <c r="L5"/>
      <c r="M5"/>
      <c r="N5"/>
      <c r="O5"/>
      <c r="P5"/>
    </row>
    <row r="6" spans="1:16" ht="15" x14ac:dyDescent="0.25">
      <c r="A6" t="s">
        <v>10</v>
      </c>
      <c r="B6" t="s">
        <v>11</v>
      </c>
      <c r="C6" s="1">
        <v>11</v>
      </c>
      <c r="E6" s="1">
        <f>0.2*11</f>
        <v>2.2000000000000002</v>
      </c>
      <c r="F6" s="1">
        <v>7</v>
      </c>
      <c r="G6" s="1">
        <v>0</v>
      </c>
      <c r="H6" s="1">
        <v>0</v>
      </c>
      <c r="I6" s="1">
        <v>0</v>
      </c>
      <c r="J6" s="3">
        <f>SUM(E6:I6)</f>
        <v>9.1999999999999993</v>
      </c>
      <c r="K6"/>
      <c r="L6"/>
      <c r="M6"/>
      <c r="N6"/>
      <c r="O6"/>
      <c r="P6"/>
    </row>
    <row r="7" spans="1:16" ht="15" x14ac:dyDescent="0.25">
      <c r="A7" t="s">
        <v>221</v>
      </c>
      <c r="B7" t="s">
        <v>9</v>
      </c>
      <c r="C7" s="1">
        <v>0</v>
      </c>
      <c r="E7" s="1">
        <v>0</v>
      </c>
      <c r="F7" s="1">
        <v>0</v>
      </c>
      <c r="G7" s="1">
        <v>5</v>
      </c>
      <c r="H7" s="1">
        <v>0</v>
      </c>
      <c r="I7" s="1">
        <v>3</v>
      </c>
      <c r="J7" s="3">
        <f>SUM(E7:I7)</f>
        <v>8</v>
      </c>
      <c r="K7"/>
      <c r="L7"/>
      <c r="M7"/>
      <c r="N7"/>
      <c r="O7"/>
      <c r="P7"/>
    </row>
    <row r="9" spans="1:16" ht="15" x14ac:dyDescent="0.25">
      <c r="A9" s="8" t="s">
        <v>15</v>
      </c>
    </row>
    <row r="10" spans="1:16" ht="15" x14ac:dyDescent="0.25">
      <c r="A10" t="s">
        <v>20</v>
      </c>
      <c r="B10" t="s">
        <v>6</v>
      </c>
      <c r="C10" s="1">
        <v>17</v>
      </c>
      <c r="E10" s="1">
        <f>0.2*17</f>
        <v>3.4000000000000004</v>
      </c>
      <c r="F10" s="1">
        <v>0</v>
      </c>
      <c r="G10" s="1">
        <v>3</v>
      </c>
      <c r="H10" s="1">
        <v>7</v>
      </c>
      <c r="I10" s="1">
        <v>0</v>
      </c>
      <c r="J10" s="3">
        <f>SUM(E10:I10)</f>
        <v>13.4</v>
      </c>
    </row>
    <row r="11" spans="1:16" ht="15" x14ac:dyDescent="0.25">
      <c r="A11" t="s">
        <v>5</v>
      </c>
      <c r="B11" t="s">
        <v>6</v>
      </c>
      <c r="C11" s="1">
        <v>10</v>
      </c>
      <c r="E11" s="1">
        <f>0.2*10</f>
        <v>2</v>
      </c>
      <c r="F11" s="1">
        <v>7</v>
      </c>
      <c r="G11" s="1">
        <v>3</v>
      </c>
      <c r="H11" s="1">
        <v>0</v>
      </c>
      <c r="I11" s="1">
        <v>0</v>
      </c>
      <c r="J11" s="3">
        <f t="shared" ref="J11:J14" si="0">SUM(E11:G11)</f>
        <v>12</v>
      </c>
      <c r="K11"/>
      <c r="L11"/>
      <c r="M11"/>
      <c r="N11"/>
      <c r="O11"/>
      <c r="P11"/>
    </row>
    <row r="12" spans="1:16" ht="15" x14ac:dyDescent="0.25">
      <c r="A12" t="s">
        <v>190</v>
      </c>
      <c r="B12" t="s">
        <v>58</v>
      </c>
      <c r="C12" s="1">
        <v>0</v>
      </c>
      <c r="E12" s="1">
        <v>0</v>
      </c>
      <c r="F12" s="1">
        <v>3</v>
      </c>
      <c r="G12" s="1">
        <v>7</v>
      </c>
      <c r="H12" s="1">
        <v>0</v>
      </c>
      <c r="I12" s="1">
        <v>0</v>
      </c>
      <c r="J12" s="3">
        <f t="shared" si="0"/>
        <v>10</v>
      </c>
      <c r="K12"/>
      <c r="L12"/>
      <c r="M12"/>
      <c r="N12"/>
      <c r="O12"/>
      <c r="P12"/>
    </row>
    <row r="13" spans="1:16" ht="15" x14ac:dyDescent="0.25">
      <c r="A13" t="s">
        <v>188</v>
      </c>
      <c r="B13" t="s">
        <v>35</v>
      </c>
      <c r="C13" s="1">
        <v>0</v>
      </c>
      <c r="E13" s="1">
        <v>0</v>
      </c>
      <c r="F13" s="1">
        <v>5</v>
      </c>
      <c r="G13" s="1">
        <v>0</v>
      </c>
      <c r="H13" s="1">
        <v>0</v>
      </c>
      <c r="I13" s="1">
        <v>0</v>
      </c>
      <c r="J13" s="3">
        <f t="shared" si="0"/>
        <v>5</v>
      </c>
      <c r="K13"/>
      <c r="L13"/>
      <c r="M13"/>
      <c r="N13"/>
      <c r="O13"/>
      <c r="P13"/>
    </row>
    <row r="14" spans="1:16" ht="15" x14ac:dyDescent="0.25">
      <c r="A14" t="s">
        <v>189</v>
      </c>
      <c r="B14" t="s">
        <v>39</v>
      </c>
      <c r="C14" s="1">
        <v>0</v>
      </c>
      <c r="E14" s="1">
        <v>0</v>
      </c>
      <c r="F14" s="1">
        <v>3</v>
      </c>
      <c r="G14" s="1">
        <v>0</v>
      </c>
      <c r="H14" s="1">
        <v>0</v>
      </c>
      <c r="I14" s="1">
        <v>0</v>
      </c>
      <c r="J14" s="3">
        <f t="shared" si="0"/>
        <v>3</v>
      </c>
      <c r="K14"/>
      <c r="L14"/>
      <c r="M14"/>
      <c r="N14"/>
      <c r="O14"/>
      <c r="P14"/>
    </row>
    <row r="16" spans="1:16" ht="15" x14ac:dyDescent="0.25">
      <c r="A16" s="8" t="s">
        <v>26</v>
      </c>
    </row>
    <row r="17" spans="1:16" ht="15" x14ac:dyDescent="0.25">
      <c r="A17" t="s">
        <v>21</v>
      </c>
      <c r="B17" t="s">
        <v>22</v>
      </c>
      <c r="C17" s="1">
        <v>21</v>
      </c>
      <c r="E17" s="1">
        <f>0.2*21</f>
        <v>4.2</v>
      </c>
      <c r="F17" s="1">
        <v>7</v>
      </c>
      <c r="G17" s="1">
        <v>7</v>
      </c>
      <c r="H17" s="1">
        <v>0</v>
      </c>
      <c r="I17" s="1">
        <v>0</v>
      </c>
      <c r="J17" s="3">
        <f t="shared" ref="J17:J26" si="1">SUM(E17:I17)</f>
        <v>18.2</v>
      </c>
    </row>
    <row r="18" spans="1:16" ht="15" x14ac:dyDescent="0.25">
      <c r="A18" t="s">
        <v>190</v>
      </c>
      <c r="B18" t="s">
        <v>58</v>
      </c>
      <c r="C18" s="1">
        <v>0</v>
      </c>
      <c r="E18" s="1">
        <v>0</v>
      </c>
      <c r="F18" s="1">
        <v>0</v>
      </c>
      <c r="G18" s="1">
        <v>0</v>
      </c>
      <c r="H18" s="1">
        <v>7</v>
      </c>
      <c r="I18" s="1">
        <v>7</v>
      </c>
      <c r="J18" s="3">
        <f t="shared" si="1"/>
        <v>14</v>
      </c>
      <c r="K18"/>
      <c r="L18"/>
      <c r="M18"/>
      <c r="N18"/>
      <c r="O18"/>
      <c r="P18"/>
    </row>
    <row r="19" spans="1:16" ht="15" x14ac:dyDescent="0.25">
      <c r="A19" t="s">
        <v>5</v>
      </c>
      <c r="B19" t="s">
        <v>6</v>
      </c>
      <c r="C19" s="1">
        <v>0</v>
      </c>
      <c r="E19" s="1">
        <v>0</v>
      </c>
      <c r="F19" s="1">
        <v>0</v>
      </c>
      <c r="G19" s="1">
        <v>0</v>
      </c>
      <c r="H19" s="1">
        <v>5</v>
      </c>
      <c r="I19" s="1">
        <v>5</v>
      </c>
      <c r="J19" s="3">
        <f t="shared" si="1"/>
        <v>10</v>
      </c>
      <c r="K19"/>
      <c r="L19"/>
      <c r="M19"/>
      <c r="N19"/>
      <c r="O19"/>
      <c r="P19"/>
    </row>
    <row r="20" spans="1:16" ht="15" x14ac:dyDescent="0.25">
      <c r="A20" t="s">
        <v>17</v>
      </c>
      <c r="B20" t="s">
        <v>9</v>
      </c>
      <c r="C20" s="1">
        <v>10</v>
      </c>
      <c r="E20" s="1">
        <f>0.2*10</f>
        <v>2</v>
      </c>
      <c r="F20" s="1">
        <v>5</v>
      </c>
      <c r="G20" s="1">
        <v>0</v>
      </c>
      <c r="H20" s="1">
        <v>0</v>
      </c>
      <c r="I20" s="1">
        <v>0</v>
      </c>
      <c r="J20" s="3">
        <f t="shared" si="1"/>
        <v>7</v>
      </c>
      <c r="K20"/>
      <c r="L20"/>
      <c r="M20"/>
      <c r="N20"/>
      <c r="O20"/>
      <c r="P20"/>
    </row>
    <row r="21" spans="1:16" ht="15" x14ac:dyDescent="0.25">
      <c r="A21" t="s">
        <v>20</v>
      </c>
      <c r="B21" t="s">
        <v>6</v>
      </c>
      <c r="C21" s="1">
        <v>0</v>
      </c>
      <c r="E21" s="1">
        <v>0</v>
      </c>
      <c r="F21" s="1">
        <v>0</v>
      </c>
      <c r="G21" s="1">
        <v>0</v>
      </c>
      <c r="H21" s="1">
        <v>3</v>
      </c>
      <c r="I21" s="1">
        <v>3</v>
      </c>
      <c r="J21" s="3">
        <f t="shared" si="1"/>
        <v>6</v>
      </c>
      <c r="K21"/>
      <c r="L21"/>
      <c r="M21"/>
      <c r="N21"/>
      <c r="O21"/>
      <c r="P21"/>
    </row>
    <row r="22" spans="1:16" ht="15" x14ac:dyDescent="0.25">
      <c r="A22" t="s">
        <v>12</v>
      </c>
      <c r="B22" t="s">
        <v>13</v>
      </c>
      <c r="C22" s="1">
        <v>0</v>
      </c>
      <c r="E22" s="1">
        <v>0</v>
      </c>
      <c r="F22" s="1">
        <v>0</v>
      </c>
      <c r="G22" s="1">
        <v>5</v>
      </c>
      <c r="H22" s="1">
        <v>0</v>
      </c>
      <c r="I22" s="1">
        <v>0</v>
      </c>
      <c r="J22" s="3">
        <f t="shared" si="1"/>
        <v>5</v>
      </c>
      <c r="K22"/>
      <c r="L22"/>
      <c r="M22"/>
      <c r="N22"/>
      <c r="O22"/>
      <c r="P22"/>
    </row>
    <row r="23" spans="1:16" ht="15" x14ac:dyDescent="0.25">
      <c r="A23" t="s">
        <v>191</v>
      </c>
      <c r="B23" t="s">
        <v>39</v>
      </c>
      <c r="C23" s="1">
        <v>0</v>
      </c>
      <c r="E23" s="1">
        <v>0</v>
      </c>
      <c r="F23" s="1">
        <v>3</v>
      </c>
      <c r="G23" s="1">
        <v>0</v>
      </c>
      <c r="H23" s="1">
        <v>0</v>
      </c>
      <c r="I23" s="1">
        <v>0</v>
      </c>
      <c r="J23" s="3">
        <f t="shared" si="1"/>
        <v>3</v>
      </c>
      <c r="K23"/>
      <c r="L23"/>
      <c r="M23"/>
      <c r="N23"/>
      <c r="O23"/>
      <c r="P23"/>
    </row>
    <row r="24" spans="1:16" ht="15" x14ac:dyDescent="0.25">
      <c r="A24" t="s">
        <v>18</v>
      </c>
      <c r="B24" t="s">
        <v>19</v>
      </c>
      <c r="C24" s="1">
        <v>0</v>
      </c>
      <c r="E24" s="1">
        <v>0</v>
      </c>
      <c r="F24" s="1">
        <v>0</v>
      </c>
      <c r="G24" s="1">
        <v>3</v>
      </c>
      <c r="H24" s="1">
        <v>0</v>
      </c>
      <c r="I24" s="1">
        <v>0</v>
      </c>
      <c r="J24" s="3">
        <f t="shared" si="1"/>
        <v>3</v>
      </c>
      <c r="K24"/>
      <c r="L24"/>
      <c r="M24"/>
      <c r="N24"/>
      <c r="O24"/>
      <c r="P24"/>
    </row>
    <row r="25" spans="1:16" ht="15" x14ac:dyDescent="0.25">
      <c r="A25" t="s">
        <v>212</v>
      </c>
      <c r="B25" t="s">
        <v>13</v>
      </c>
      <c r="C25" s="1">
        <v>0</v>
      </c>
      <c r="E25" s="1">
        <v>0</v>
      </c>
      <c r="F25" s="1">
        <v>0</v>
      </c>
      <c r="G25" s="1">
        <v>0</v>
      </c>
      <c r="H25" s="1">
        <v>3</v>
      </c>
      <c r="I25" s="1">
        <v>0</v>
      </c>
      <c r="J25" s="3">
        <f t="shared" si="1"/>
        <v>3</v>
      </c>
      <c r="K25"/>
      <c r="L25"/>
      <c r="M25"/>
      <c r="N25"/>
      <c r="O25"/>
      <c r="P25"/>
    </row>
    <row r="26" spans="1:16" ht="15" x14ac:dyDescent="0.25">
      <c r="A26" t="s">
        <v>8</v>
      </c>
      <c r="B26" t="s">
        <v>9</v>
      </c>
      <c r="C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3</v>
      </c>
      <c r="J26" s="3">
        <f t="shared" si="1"/>
        <v>3</v>
      </c>
      <c r="K26"/>
      <c r="L26"/>
      <c r="M26"/>
      <c r="N26"/>
      <c r="O26"/>
      <c r="P26"/>
    </row>
    <row r="28" spans="1:16" ht="15" x14ac:dyDescent="0.25">
      <c r="A28" s="8" t="s">
        <v>31</v>
      </c>
    </row>
    <row r="29" spans="1:16" ht="15" x14ac:dyDescent="0.25">
      <c r="A29" t="s">
        <v>23</v>
      </c>
      <c r="B29" t="s">
        <v>6</v>
      </c>
      <c r="C29" s="1">
        <v>0</v>
      </c>
      <c r="E29" s="1">
        <v>0</v>
      </c>
      <c r="F29" s="1">
        <v>0</v>
      </c>
      <c r="G29" s="1">
        <v>7</v>
      </c>
      <c r="H29" s="1">
        <v>0</v>
      </c>
      <c r="I29" s="1">
        <v>0</v>
      </c>
      <c r="J29" s="3">
        <f>SUM(E29:G29)</f>
        <v>7</v>
      </c>
      <c r="K29"/>
      <c r="L29"/>
      <c r="M29"/>
      <c r="N29"/>
      <c r="O29"/>
      <c r="P29"/>
    </row>
    <row r="31" spans="1:16" ht="15" x14ac:dyDescent="0.25">
      <c r="A31" s="8" t="s">
        <v>37</v>
      </c>
    </row>
    <row r="32" spans="1:16" ht="15" x14ac:dyDescent="0.25">
      <c r="A32" t="s">
        <v>33</v>
      </c>
      <c r="B32" t="s">
        <v>148</v>
      </c>
      <c r="C32" s="1">
        <v>0</v>
      </c>
      <c r="E32" s="1">
        <v>0</v>
      </c>
      <c r="F32" s="1">
        <v>5</v>
      </c>
      <c r="G32" s="1">
        <v>7</v>
      </c>
      <c r="H32" s="1">
        <v>0</v>
      </c>
      <c r="I32" s="1">
        <v>7</v>
      </c>
      <c r="J32" s="3">
        <f t="shared" ref="J32:J37" si="2">SUM(E32:I32)</f>
        <v>19</v>
      </c>
      <c r="K32"/>
      <c r="L32"/>
      <c r="M32"/>
      <c r="N32"/>
      <c r="O32"/>
      <c r="P32"/>
    </row>
    <row r="33" spans="1:16" ht="15" x14ac:dyDescent="0.25">
      <c r="A33" t="s">
        <v>155</v>
      </c>
      <c r="B33" t="s">
        <v>13</v>
      </c>
      <c r="C33" s="1">
        <v>7</v>
      </c>
      <c r="E33" s="1">
        <f>0.2*7</f>
        <v>1.4000000000000001</v>
      </c>
      <c r="F33" s="1">
        <v>7</v>
      </c>
      <c r="G33" s="1">
        <v>5</v>
      </c>
      <c r="H33" s="1">
        <v>0</v>
      </c>
      <c r="I33" s="1">
        <v>0</v>
      </c>
      <c r="J33" s="3">
        <f t="shared" si="2"/>
        <v>13.4</v>
      </c>
      <c r="K33"/>
      <c r="L33"/>
      <c r="M33"/>
      <c r="N33"/>
      <c r="O33"/>
      <c r="P33"/>
    </row>
    <row r="34" spans="1:16" ht="15" x14ac:dyDescent="0.25">
      <c r="A34" t="s">
        <v>12</v>
      </c>
      <c r="B34" t="s">
        <v>13</v>
      </c>
      <c r="C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5</v>
      </c>
      <c r="J34" s="3">
        <f t="shared" si="2"/>
        <v>5</v>
      </c>
      <c r="K34"/>
      <c r="L34"/>
      <c r="M34"/>
      <c r="N34"/>
      <c r="O34"/>
      <c r="P34"/>
    </row>
    <row r="35" spans="1:16" ht="15" x14ac:dyDescent="0.25">
      <c r="A35" t="s">
        <v>32</v>
      </c>
      <c r="B35" t="s">
        <v>4</v>
      </c>
      <c r="C35" s="1">
        <v>0</v>
      </c>
      <c r="E35" s="1">
        <v>0</v>
      </c>
      <c r="F35" s="1">
        <v>3</v>
      </c>
      <c r="G35" s="1">
        <v>0</v>
      </c>
      <c r="H35" s="1">
        <v>0</v>
      </c>
      <c r="I35" s="1">
        <v>0</v>
      </c>
      <c r="J35" s="3">
        <f t="shared" si="2"/>
        <v>3</v>
      </c>
      <c r="K35"/>
      <c r="L35"/>
      <c r="M35"/>
      <c r="N35"/>
      <c r="O35"/>
      <c r="P35"/>
    </row>
    <row r="36" spans="1:16" ht="15" x14ac:dyDescent="0.25">
      <c r="A36" t="s">
        <v>24</v>
      </c>
      <c r="B36" t="s">
        <v>25</v>
      </c>
      <c r="C36" s="1">
        <v>0</v>
      </c>
      <c r="E36" s="1">
        <v>0</v>
      </c>
      <c r="F36" s="1">
        <v>3</v>
      </c>
      <c r="G36" s="1">
        <v>0</v>
      </c>
      <c r="H36" s="1">
        <v>0</v>
      </c>
      <c r="I36" s="1">
        <v>0</v>
      </c>
      <c r="J36" s="3">
        <f t="shared" si="2"/>
        <v>3</v>
      </c>
      <c r="K36"/>
      <c r="L36"/>
      <c r="M36"/>
      <c r="N36"/>
      <c r="O36"/>
      <c r="P36"/>
    </row>
    <row r="37" spans="1:16" ht="15" x14ac:dyDescent="0.25">
      <c r="A37" t="s">
        <v>23</v>
      </c>
      <c r="B37" t="s">
        <v>6</v>
      </c>
      <c r="C37" s="1">
        <v>0</v>
      </c>
      <c r="E37" s="1">
        <v>0</v>
      </c>
      <c r="F37" s="1">
        <v>0</v>
      </c>
      <c r="G37" s="1">
        <v>3</v>
      </c>
      <c r="H37" s="1">
        <v>0</v>
      </c>
      <c r="I37" s="1">
        <v>0</v>
      </c>
      <c r="J37" s="3">
        <f t="shared" si="2"/>
        <v>3</v>
      </c>
      <c r="K37"/>
      <c r="L37"/>
      <c r="M37"/>
      <c r="N37"/>
      <c r="O37"/>
      <c r="P37"/>
    </row>
    <row r="39" spans="1:16" ht="15" x14ac:dyDescent="0.25">
      <c r="A39" s="8" t="s">
        <v>42</v>
      </c>
    </row>
    <row r="40" spans="1:16" ht="15" x14ac:dyDescent="0.25">
      <c r="A40" t="s">
        <v>33</v>
      </c>
      <c r="B40" t="s">
        <v>148</v>
      </c>
      <c r="C40" s="1">
        <v>0</v>
      </c>
      <c r="E40" s="1">
        <v>0</v>
      </c>
      <c r="F40" s="1">
        <v>0</v>
      </c>
      <c r="G40" s="1">
        <v>0</v>
      </c>
      <c r="H40" s="1">
        <v>7</v>
      </c>
      <c r="I40" s="1">
        <v>7</v>
      </c>
      <c r="J40" s="3">
        <f>SUM(E40:I40)</f>
        <v>14</v>
      </c>
    </row>
    <row r="41" spans="1:16" ht="15" x14ac:dyDescent="0.25">
      <c r="A41" t="s">
        <v>155</v>
      </c>
      <c r="B41" t="s">
        <v>13</v>
      </c>
      <c r="C41" s="1">
        <v>0</v>
      </c>
      <c r="E41" s="1">
        <v>0</v>
      </c>
      <c r="F41" s="1">
        <v>0</v>
      </c>
      <c r="G41" s="1">
        <v>0</v>
      </c>
      <c r="H41" s="1">
        <v>5</v>
      </c>
      <c r="I41" s="1">
        <v>5</v>
      </c>
      <c r="J41" s="3">
        <f>SUM(E41:I41)</f>
        <v>10</v>
      </c>
      <c r="K41"/>
      <c r="L41"/>
      <c r="M41"/>
      <c r="N41"/>
      <c r="O41"/>
      <c r="P41"/>
    </row>
    <row r="42" spans="1:16" ht="15" x14ac:dyDescent="0.25">
      <c r="A42" t="s">
        <v>213</v>
      </c>
      <c r="B42" t="s">
        <v>9</v>
      </c>
      <c r="C42" s="1">
        <v>0</v>
      </c>
      <c r="E42" s="1">
        <v>0</v>
      </c>
      <c r="F42" s="1">
        <v>0</v>
      </c>
      <c r="G42" s="1">
        <v>0</v>
      </c>
      <c r="H42" s="1">
        <v>3</v>
      </c>
      <c r="I42" s="1">
        <v>0</v>
      </c>
      <c r="J42" s="3">
        <f>SUM(E42:I42)</f>
        <v>3</v>
      </c>
      <c r="K42"/>
      <c r="L42"/>
      <c r="M42"/>
      <c r="N42"/>
      <c r="O42"/>
      <c r="P42"/>
    </row>
    <row r="43" spans="1:16" ht="15" x14ac:dyDescent="0.25">
      <c r="A43" t="s">
        <v>223</v>
      </c>
      <c r="B43" t="s">
        <v>13</v>
      </c>
      <c r="C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3</v>
      </c>
      <c r="J43" s="3">
        <f>SUM(E43:I43)</f>
        <v>3</v>
      </c>
      <c r="K43"/>
      <c r="L43"/>
      <c r="M43"/>
      <c r="N43"/>
      <c r="O43"/>
      <c r="P43"/>
    </row>
    <row r="44" spans="1:16" ht="15" x14ac:dyDescent="0.25">
      <c r="A44" t="s">
        <v>222</v>
      </c>
      <c r="B44" t="s">
        <v>209</v>
      </c>
      <c r="C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3</v>
      </c>
      <c r="J44" s="3">
        <f>SUM(E44:I44)</f>
        <v>3</v>
      </c>
      <c r="K44"/>
      <c r="L44"/>
      <c r="M44"/>
      <c r="N44"/>
      <c r="O44"/>
      <c r="P44"/>
    </row>
    <row r="46" spans="1:16" ht="15" x14ac:dyDescent="0.25">
      <c r="A46" s="8" t="s">
        <v>43</v>
      </c>
    </row>
    <row r="47" spans="1:16" ht="15" x14ac:dyDescent="0.25">
      <c r="A47" t="s">
        <v>192</v>
      </c>
      <c r="B47" t="s">
        <v>14</v>
      </c>
      <c r="C47" s="1">
        <v>0</v>
      </c>
      <c r="E47" s="1">
        <v>0</v>
      </c>
      <c r="F47" s="1">
        <v>5</v>
      </c>
      <c r="G47" s="1">
        <v>5</v>
      </c>
      <c r="H47" s="1">
        <v>0</v>
      </c>
      <c r="I47" s="1">
        <v>5</v>
      </c>
      <c r="J47" s="3">
        <f>SUM(E47:I47)</f>
        <v>15</v>
      </c>
    </row>
    <row r="48" spans="1:16" ht="15" x14ac:dyDescent="0.25">
      <c r="A48" t="s">
        <v>159</v>
      </c>
      <c r="B48" t="s">
        <v>182</v>
      </c>
      <c r="C48" s="1">
        <v>0</v>
      </c>
      <c r="E48" s="1">
        <v>0</v>
      </c>
      <c r="F48" s="1">
        <v>7</v>
      </c>
      <c r="G48" s="1">
        <v>7</v>
      </c>
      <c r="H48" s="1">
        <v>0</v>
      </c>
      <c r="I48" s="1">
        <v>0</v>
      </c>
      <c r="J48" s="3">
        <f>SUM(E48:I48)</f>
        <v>14</v>
      </c>
      <c r="K48"/>
      <c r="L48"/>
      <c r="M48"/>
      <c r="N48"/>
      <c r="O48"/>
      <c r="P48"/>
    </row>
    <row r="49" spans="1:16" ht="15" x14ac:dyDescent="0.25">
      <c r="A49" t="s">
        <v>155</v>
      </c>
      <c r="B49" t="s">
        <v>13</v>
      </c>
      <c r="C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7</v>
      </c>
      <c r="J49" s="3">
        <f>SUM(E49:I49)</f>
        <v>7</v>
      </c>
      <c r="K49"/>
      <c r="L49"/>
      <c r="M49"/>
      <c r="N49"/>
      <c r="O49"/>
      <c r="P49"/>
    </row>
    <row r="50" spans="1:16" ht="15" x14ac:dyDescent="0.25">
      <c r="A50" t="s">
        <v>160</v>
      </c>
      <c r="B50" t="s">
        <v>13</v>
      </c>
      <c r="C50" s="1">
        <v>0</v>
      </c>
      <c r="E50" s="1">
        <v>0</v>
      </c>
      <c r="F50" s="1">
        <v>3</v>
      </c>
      <c r="G50" s="1">
        <v>3</v>
      </c>
      <c r="H50" s="1">
        <v>0</v>
      </c>
      <c r="I50" s="1">
        <v>0</v>
      </c>
      <c r="J50" s="3">
        <f>SUM(E50:I50)</f>
        <v>6</v>
      </c>
      <c r="K50"/>
      <c r="L50"/>
      <c r="M50"/>
      <c r="N50"/>
      <c r="O50"/>
      <c r="P50"/>
    </row>
    <row r="52" spans="1:16" ht="15" x14ac:dyDescent="0.25">
      <c r="A52" s="8" t="s">
        <v>45</v>
      </c>
    </row>
    <row r="53" spans="1:16" ht="15" x14ac:dyDescent="0.25">
      <c r="A53" t="s">
        <v>146</v>
      </c>
      <c r="B53" t="s">
        <v>101</v>
      </c>
      <c r="C53" s="1">
        <v>5</v>
      </c>
      <c r="E53" s="1">
        <f>0.2*5</f>
        <v>1</v>
      </c>
      <c r="F53" s="1">
        <v>0</v>
      </c>
      <c r="G53" s="1">
        <v>7</v>
      </c>
      <c r="H53" s="1">
        <v>7</v>
      </c>
      <c r="I53" s="1">
        <v>7</v>
      </c>
      <c r="J53" s="3">
        <f>SUM(E53:I53)</f>
        <v>22</v>
      </c>
    </row>
    <row r="54" spans="1:16" ht="15" x14ac:dyDescent="0.25">
      <c r="A54" t="s">
        <v>159</v>
      </c>
      <c r="B54" t="s">
        <v>182</v>
      </c>
      <c r="C54" s="1">
        <v>0</v>
      </c>
      <c r="E54" s="1">
        <v>0</v>
      </c>
      <c r="F54" s="1">
        <v>0</v>
      </c>
      <c r="G54" s="1">
        <v>0</v>
      </c>
      <c r="H54" s="1">
        <v>5</v>
      </c>
      <c r="I54" s="1">
        <v>5</v>
      </c>
      <c r="J54" s="3">
        <f>SUM(E54:I54)</f>
        <v>10</v>
      </c>
      <c r="K54"/>
      <c r="L54"/>
      <c r="M54"/>
      <c r="N54"/>
      <c r="O54"/>
      <c r="P54"/>
    </row>
    <row r="56" spans="1:16" ht="15" x14ac:dyDescent="0.25">
      <c r="A56" s="8" t="s">
        <v>46</v>
      </c>
    </row>
    <row r="58" spans="1:16" ht="15" x14ac:dyDescent="0.25">
      <c r="A58" s="8" t="s">
        <v>47</v>
      </c>
    </row>
    <row r="59" spans="1:16" ht="15" x14ac:dyDescent="0.25">
      <c r="A59" s="6" t="s">
        <v>198</v>
      </c>
      <c r="B59" t="s">
        <v>19</v>
      </c>
      <c r="C59" s="1">
        <v>0</v>
      </c>
      <c r="E59" s="1">
        <v>0</v>
      </c>
      <c r="F59" s="1">
        <v>0</v>
      </c>
      <c r="G59" s="1">
        <v>5</v>
      </c>
      <c r="H59" s="1">
        <v>0</v>
      </c>
      <c r="I59" s="1">
        <v>0</v>
      </c>
      <c r="J59" s="3">
        <f>SUM(E59:G59)</f>
        <v>5</v>
      </c>
    </row>
    <row r="61" spans="1:16" ht="15" x14ac:dyDescent="0.25">
      <c r="A61" s="8" t="s">
        <v>48</v>
      </c>
    </row>
    <row r="62" spans="1:16" ht="15" x14ac:dyDescent="0.25">
      <c r="A62" s="8" t="s">
        <v>49</v>
      </c>
    </row>
    <row r="63" spans="1:16" ht="15" x14ac:dyDescent="0.25">
      <c r="A63" s="6" t="s">
        <v>193</v>
      </c>
      <c r="B63" t="s">
        <v>13</v>
      </c>
      <c r="C63" s="1">
        <v>0</v>
      </c>
      <c r="E63" s="1">
        <v>0</v>
      </c>
      <c r="F63" s="1">
        <v>0</v>
      </c>
      <c r="G63" s="1">
        <v>7</v>
      </c>
      <c r="H63" s="1">
        <v>0</v>
      </c>
      <c r="I63" s="1">
        <v>0</v>
      </c>
      <c r="J63" s="3">
        <f>SUM(E63:G63)</f>
        <v>7</v>
      </c>
    </row>
    <row r="65" spans="1:16" ht="15" x14ac:dyDescent="0.25">
      <c r="A65" s="8" t="s">
        <v>1</v>
      </c>
    </row>
    <row r="66" spans="1:16" ht="15" x14ac:dyDescent="0.25">
      <c r="A66" t="s">
        <v>193</v>
      </c>
      <c r="B66" t="s">
        <v>13</v>
      </c>
      <c r="C66" s="1">
        <v>0</v>
      </c>
      <c r="E66" s="1">
        <v>0</v>
      </c>
      <c r="F66" s="1">
        <v>5</v>
      </c>
      <c r="G66" s="1">
        <v>3</v>
      </c>
      <c r="H66" s="1">
        <v>7</v>
      </c>
      <c r="I66" s="1">
        <v>0</v>
      </c>
      <c r="J66" s="3">
        <f>SUM(E66:I66)</f>
        <v>15</v>
      </c>
    </row>
    <row r="67" spans="1:16" ht="15" x14ac:dyDescent="0.25">
      <c r="A67" t="s">
        <v>147</v>
      </c>
      <c r="B67" t="s">
        <v>14</v>
      </c>
      <c r="C67" s="1">
        <v>31</v>
      </c>
      <c r="E67" s="1">
        <f>0.2*31</f>
        <v>6.2</v>
      </c>
      <c r="F67" s="1">
        <v>7</v>
      </c>
      <c r="G67" s="1">
        <v>0</v>
      </c>
      <c r="H67" s="1">
        <v>0</v>
      </c>
      <c r="I67" s="1">
        <v>0</v>
      </c>
      <c r="J67" s="3">
        <f>SUM(E67:G67)</f>
        <v>13.2</v>
      </c>
      <c r="K67"/>
      <c r="L67"/>
      <c r="M67"/>
      <c r="N67"/>
      <c r="O67"/>
      <c r="P67"/>
    </row>
    <row r="68" spans="1:16" ht="15" x14ac:dyDescent="0.25">
      <c r="A68" t="s">
        <v>50</v>
      </c>
      <c r="B68" t="s">
        <v>9</v>
      </c>
      <c r="C68" s="1">
        <v>24.6</v>
      </c>
      <c r="E68" s="1">
        <f>0.2*24.6</f>
        <v>4.9200000000000008</v>
      </c>
      <c r="F68" s="1">
        <v>0</v>
      </c>
      <c r="G68" s="1">
        <v>7</v>
      </c>
      <c r="H68" s="1">
        <v>0</v>
      </c>
      <c r="I68" s="1">
        <v>0</v>
      </c>
      <c r="J68" s="3">
        <f>SUM(E68:G68)</f>
        <v>11.920000000000002</v>
      </c>
      <c r="K68"/>
      <c r="L68"/>
      <c r="M68"/>
      <c r="N68"/>
      <c r="O68"/>
      <c r="P68"/>
    </row>
    <row r="70" spans="1:16" ht="15" x14ac:dyDescent="0.25">
      <c r="A70" s="8" t="s">
        <v>15</v>
      </c>
    </row>
    <row r="72" spans="1:16" ht="15" x14ac:dyDescent="0.25">
      <c r="A72" s="8" t="s">
        <v>26</v>
      </c>
    </row>
    <row r="73" spans="1:16" ht="15" x14ac:dyDescent="0.25">
      <c r="A73" t="s">
        <v>53</v>
      </c>
      <c r="B73" t="s">
        <v>148</v>
      </c>
      <c r="C73" s="1">
        <v>3</v>
      </c>
      <c r="E73" s="1">
        <f>0.2*3</f>
        <v>0.60000000000000009</v>
      </c>
      <c r="F73" s="1">
        <v>7</v>
      </c>
      <c r="G73" s="1">
        <v>7</v>
      </c>
      <c r="H73" s="1">
        <v>7</v>
      </c>
      <c r="I73" s="1">
        <v>0</v>
      </c>
      <c r="J73" s="3">
        <f t="shared" ref="J73:J78" si="3">SUM(E73:I73)</f>
        <v>21.6</v>
      </c>
    </row>
    <row r="74" spans="1:16" ht="15" x14ac:dyDescent="0.25">
      <c r="A74" t="s">
        <v>216</v>
      </c>
      <c r="B74" t="s">
        <v>148</v>
      </c>
      <c r="C74" s="1">
        <v>0</v>
      </c>
      <c r="E74" s="1">
        <v>0</v>
      </c>
      <c r="F74" s="1">
        <v>0</v>
      </c>
      <c r="G74" s="1">
        <v>0</v>
      </c>
      <c r="H74" s="1">
        <v>5</v>
      </c>
      <c r="I74" s="1">
        <v>7</v>
      </c>
      <c r="J74" s="3">
        <f t="shared" si="3"/>
        <v>12</v>
      </c>
      <c r="K74"/>
      <c r="L74"/>
      <c r="M74"/>
      <c r="N74"/>
      <c r="O74"/>
      <c r="P74"/>
    </row>
    <row r="75" spans="1:16" ht="15" x14ac:dyDescent="0.25">
      <c r="A75" t="s">
        <v>161</v>
      </c>
      <c r="B75" t="s">
        <v>14</v>
      </c>
      <c r="C75" s="1">
        <v>19</v>
      </c>
      <c r="E75" s="1">
        <f>0.2*19</f>
        <v>3.8000000000000003</v>
      </c>
      <c r="F75" s="1">
        <v>3</v>
      </c>
      <c r="G75" s="1">
        <v>5</v>
      </c>
      <c r="H75" s="1">
        <v>0</v>
      </c>
      <c r="I75" s="1">
        <v>0</v>
      </c>
      <c r="J75" s="3">
        <f t="shared" si="3"/>
        <v>11.8</v>
      </c>
      <c r="K75"/>
      <c r="L75"/>
      <c r="M75"/>
      <c r="N75"/>
      <c r="O75"/>
      <c r="P75"/>
    </row>
    <row r="76" spans="1:16" ht="15" x14ac:dyDescent="0.25">
      <c r="A76" t="s">
        <v>54</v>
      </c>
      <c r="B76" t="s">
        <v>55</v>
      </c>
      <c r="C76" s="1">
        <v>8</v>
      </c>
      <c r="E76" s="1">
        <f>0.2*8</f>
        <v>1.6</v>
      </c>
      <c r="F76" s="1">
        <v>3</v>
      </c>
      <c r="G76" s="1">
        <v>3</v>
      </c>
      <c r="H76" s="1">
        <v>0</v>
      </c>
      <c r="I76" s="1">
        <v>0</v>
      </c>
      <c r="J76" s="3">
        <f t="shared" si="3"/>
        <v>7.6</v>
      </c>
      <c r="K76"/>
      <c r="L76"/>
      <c r="M76"/>
      <c r="N76"/>
      <c r="O76"/>
      <c r="P76"/>
    </row>
    <row r="77" spans="1:16" ht="15" x14ac:dyDescent="0.25">
      <c r="A77" t="s">
        <v>51</v>
      </c>
      <c r="B77" t="s">
        <v>4</v>
      </c>
      <c r="C77" s="1">
        <v>5</v>
      </c>
      <c r="E77" s="1">
        <f>0.2*5</f>
        <v>1</v>
      </c>
      <c r="F77" s="1">
        <v>5</v>
      </c>
      <c r="G77" s="1">
        <v>0</v>
      </c>
      <c r="H77" s="1">
        <v>0</v>
      </c>
      <c r="I77" s="1">
        <v>0</v>
      </c>
      <c r="J77" s="3">
        <f t="shared" si="3"/>
        <v>6</v>
      </c>
      <c r="K77"/>
      <c r="L77"/>
      <c r="M77"/>
      <c r="N77"/>
      <c r="O77"/>
      <c r="P77"/>
    </row>
    <row r="78" spans="1:16" ht="15" x14ac:dyDescent="0.25">
      <c r="A78" t="s">
        <v>204</v>
      </c>
      <c r="B78" t="s">
        <v>55</v>
      </c>
      <c r="C78" s="1">
        <v>0</v>
      </c>
      <c r="E78" s="1">
        <v>0</v>
      </c>
      <c r="F78" s="1">
        <v>0</v>
      </c>
      <c r="G78" s="1">
        <v>3</v>
      </c>
      <c r="H78" s="1">
        <v>0</v>
      </c>
      <c r="I78" s="1">
        <v>0</v>
      </c>
      <c r="J78" s="3">
        <f t="shared" si="3"/>
        <v>3</v>
      </c>
      <c r="K78"/>
      <c r="L78"/>
      <c r="M78"/>
      <c r="N78"/>
      <c r="O78"/>
      <c r="P78"/>
    </row>
    <row r="80" spans="1:16" ht="15" x14ac:dyDescent="0.25">
      <c r="A80" s="8" t="s">
        <v>59</v>
      </c>
    </row>
    <row r="81" spans="1:16" ht="15" x14ac:dyDescent="0.25">
      <c r="A81" t="s">
        <v>53</v>
      </c>
      <c r="B81" t="s">
        <v>148</v>
      </c>
      <c r="C81" s="1">
        <v>0</v>
      </c>
      <c r="E81" s="1">
        <v>0</v>
      </c>
      <c r="F81" s="1">
        <v>7</v>
      </c>
      <c r="G81" s="1">
        <v>5</v>
      </c>
      <c r="H81" s="1">
        <v>7</v>
      </c>
      <c r="I81" s="1">
        <v>0</v>
      </c>
      <c r="J81" s="3">
        <f t="shared" ref="J81:J90" si="4">SUM(E81:I81)</f>
        <v>19</v>
      </c>
    </row>
    <row r="82" spans="1:16" ht="15" x14ac:dyDescent="0.25">
      <c r="A82" t="s">
        <v>56</v>
      </c>
      <c r="B82" t="s">
        <v>57</v>
      </c>
      <c r="C82" s="1">
        <v>34</v>
      </c>
      <c r="E82" s="1">
        <f>0.2*34</f>
        <v>6.8000000000000007</v>
      </c>
      <c r="F82" s="1">
        <v>5</v>
      </c>
      <c r="G82" s="1">
        <v>7</v>
      </c>
      <c r="H82" s="1">
        <v>0</v>
      </c>
      <c r="I82" s="1">
        <v>0</v>
      </c>
      <c r="J82" s="3">
        <f t="shared" si="4"/>
        <v>18.8</v>
      </c>
      <c r="K82"/>
      <c r="L82"/>
      <c r="M82"/>
      <c r="N82"/>
      <c r="O82"/>
      <c r="P82"/>
    </row>
    <row r="83" spans="1:16" ht="15" x14ac:dyDescent="0.25">
      <c r="A83" t="s">
        <v>216</v>
      </c>
      <c r="B83" t="s">
        <v>148</v>
      </c>
      <c r="C83" s="1">
        <v>0</v>
      </c>
      <c r="E83" s="1">
        <v>0</v>
      </c>
      <c r="F83" s="1">
        <v>0</v>
      </c>
      <c r="G83" s="1">
        <v>0</v>
      </c>
      <c r="H83" s="1">
        <v>5</v>
      </c>
      <c r="I83" s="1">
        <v>5</v>
      </c>
      <c r="J83" s="3">
        <f t="shared" si="4"/>
        <v>10</v>
      </c>
      <c r="K83"/>
      <c r="L83"/>
      <c r="M83"/>
      <c r="N83"/>
      <c r="O83"/>
      <c r="P83"/>
    </row>
    <row r="84" spans="1:16" ht="15" x14ac:dyDescent="0.25">
      <c r="A84" t="s">
        <v>161</v>
      </c>
      <c r="B84" t="s">
        <v>14</v>
      </c>
      <c r="C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7</v>
      </c>
      <c r="J84" s="3">
        <f t="shared" si="4"/>
        <v>7</v>
      </c>
      <c r="K84"/>
      <c r="L84"/>
      <c r="M84"/>
      <c r="N84"/>
      <c r="O84"/>
      <c r="P84"/>
    </row>
    <row r="85" spans="1:16" ht="15" x14ac:dyDescent="0.25">
      <c r="A85" t="s">
        <v>194</v>
      </c>
      <c r="B85" t="s">
        <v>162</v>
      </c>
      <c r="C85" s="1">
        <v>0</v>
      </c>
      <c r="E85" s="1">
        <v>0</v>
      </c>
      <c r="F85" s="1">
        <v>3</v>
      </c>
      <c r="G85" s="1">
        <v>3</v>
      </c>
      <c r="H85" s="1">
        <v>0</v>
      </c>
      <c r="I85" s="1">
        <v>0</v>
      </c>
      <c r="J85" s="3">
        <f t="shared" si="4"/>
        <v>6</v>
      </c>
      <c r="K85"/>
      <c r="L85"/>
      <c r="M85"/>
      <c r="N85"/>
      <c r="O85"/>
      <c r="P85"/>
    </row>
    <row r="86" spans="1:16" ht="15" x14ac:dyDescent="0.25">
      <c r="A86" t="s">
        <v>217</v>
      </c>
      <c r="B86" t="s">
        <v>148</v>
      </c>
      <c r="C86" s="1">
        <v>0</v>
      </c>
      <c r="E86" s="1">
        <v>0</v>
      </c>
      <c r="F86" s="1">
        <v>0</v>
      </c>
      <c r="G86" s="1">
        <v>0</v>
      </c>
      <c r="H86" s="1">
        <v>3</v>
      </c>
      <c r="I86" s="1">
        <v>3</v>
      </c>
      <c r="J86" s="3">
        <f t="shared" si="4"/>
        <v>6</v>
      </c>
      <c r="K86"/>
      <c r="L86"/>
      <c r="M86"/>
      <c r="N86"/>
      <c r="O86"/>
      <c r="P86"/>
    </row>
    <row r="87" spans="1:16" ht="15" x14ac:dyDescent="0.25">
      <c r="A87" t="s">
        <v>163</v>
      </c>
      <c r="B87" t="s">
        <v>164</v>
      </c>
      <c r="C87" s="1">
        <v>8</v>
      </c>
      <c r="E87" s="1">
        <f>0.2*8</f>
        <v>1.6</v>
      </c>
      <c r="F87" s="1">
        <v>0</v>
      </c>
      <c r="G87" s="1">
        <v>3</v>
      </c>
      <c r="H87" s="1">
        <v>0</v>
      </c>
      <c r="I87" s="1">
        <v>0</v>
      </c>
      <c r="J87" s="3">
        <f t="shared" si="4"/>
        <v>4.5999999999999996</v>
      </c>
      <c r="K87"/>
      <c r="L87"/>
      <c r="M87"/>
      <c r="N87"/>
      <c r="O87"/>
      <c r="P87"/>
    </row>
    <row r="88" spans="1:16" ht="15" x14ac:dyDescent="0.25">
      <c r="A88" t="s">
        <v>52</v>
      </c>
      <c r="B88" t="s">
        <v>13</v>
      </c>
      <c r="C88" s="1">
        <v>0</v>
      </c>
      <c r="E88" s="1">
        <v>0</v>
      </c>
      <c r="F88" s="1">
        <v>3</v>
      </c>
      <c r="G88" s="1">
        <v>0</v>
      </c>
      <c r="H88" s="1">
        <v>0</v>
      </c>
      <c r="I88" s="1">
        <v>0</v>
      </c>
      <c r="J88" s="3">
        <f t="shared" si="4"/>
        <v>3</v>
      </c>
      <c r="K88"/>
      <c r="L88"/>
      <c r="M88"/>
      <c r="N88"/>
      <c r="O88"/>
      <c r="P88"/>
    </row>
    <row r="89" spans="1:16" ht="15" x14ac:dyDescent="0.25">
      <c r="A89" t="s">
        <v>51</v>
      </c>
      <c r="B89" t="s">
        <v>209</v>
      </c>
      <c r="C89" s="1">
        <v>0</v>
      </c>
      <c r="E89" s="1">
        <v>0</v>
      </c>
      <c r="F89" s="1">
        <v>0</v>
      </c>
      <c r="G89" s="1">
        <v>0</v>
      </c>
      <c r="H89" s="1">
        <v>3</v>
      </c>
      <c r="I89" s="1">
        <v>0</v>
      </c>
      <c r="J89" s="3">
        <f t="shared" si="4"/>
        <v>3</v>
      </c>
      <c r="K89"/>
      <c r="L89"/>
      <c r="M89"/>
      <c r="N89"/>
      <c r="O89"/>
      <c r="P89"/>
    </row>
    <row r="90" spans="1:16" ht="15" x14ac:dyDescent="0.25">
      <c r="A90" t="s">
        <v>54</v>
      </c>
      <c r="B90" t="s">
        <v>55</v>
      </c>
      <c r="C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3</v>
      </c>
      <c r="J90" s="3">
        <f t="shared" si="4"/>
        <v>3</v>
      </c>
      <c r="K90"/>
      <c r="L90"/>
      <c r="M90"/>
      <c r="N90"/>
      <c r="O90"/>
      <c r="P90"/>
    </row>
    <row r="92" spans="1:16" ht="15" x14ac:dyDescent="0.25">
      <c r="A92" s="8" t="s">
        <v>64</v>
      </c>
    </row>
    <row r="93" spans="1:16" ht="15" x14ac:dyDescent="0.25">
      <c r="A93" t="s">
        <v>56</v>
      </c>
      <c r="B93" t="s">
        <v>13</v>
      </c>
      <c r="C93" s="1">
        <v>0</v>
      </c>
      <c r="E93" s="1">
        <v>0</v>
      </c>
      <c r="F93" s="1">
        <v>5</v>
      </c>
      <c r="G93" s="1">
        <v>7</v>
      </c>
      <c r="H93" s="1">
        <v>7</v>
      </c>
      <c r="I93" s="1">
        <v>7</v>
      </c>
      <c r="J93" s="3">
        <f t="shared" ref="J93:J98" si="5">SUM(E93:I93)</f>
        <v>26</v>
      </c>
    </row>
    <row r="94" spans="1:16" ht="15" x14ac:dyDescent="0.25">
      <c r="A94" t="s">
        <v>60</v>
      </c>
      <c r="B94" t="s">
        <v>27</v>
      </c>
      <c r="C94" s="1">
        <v>27</v>
      </c>
      <c r="E94" s="1">
        <f>0.2*27</f>
        <v>5.4</v>
      </c>
      <c r="F94" s="1">
        <v>7</v>
      </c>
      <c r="G94" s="1">
        <v>0</v>
      </c>
      <c r="H94" s="1">
        <v>0</v>
      </c>
      <c r="I94" s="1">
        <v>0</v>
      </c>
      <c r="J94" s="3">
        <f t="shared" si="5"/>
        <v>12.4</v>
      </c>
      <c r="K94"/>
      <c r="L94"/>
      <c r="M94"/>
      <c r="N94"/>
      <c r="O94"/>
      <c r="P94"/>
    </row>
    <row r="95" spans="1:16" ht="15" x14ac:dyDescent="0.25">
      <c r="A95" t="s">
        <v>204</v>
      </c>
      <c r="B95" t="s">
        <v>55</v>
      </c>
      <c r="C95" s="1">
        <v>0</v>
      </c>
      <c r="E95" s="1">
        <v>0</v>
      </c>
      <c r="F95" s="1">
        <v>0</v>
      </c>
      <c r="G95" s="1">
        <v>0</v>
      </c>
      <c r="H95" s="1">
        <v>5</v>
      </c>
      <c r="I95" s="1">
        <v>5</v>
      </c>
      <c r="J95" s="3">
        <f t="shared" si="5"/>
        <v>10</v>
      </c>
      <c r="K95"/>
      <c r="L95"/>
      <c r="M95"/>
      <c r="N95"/>
      <c r="O95"/>
      <c r="P95"/>
    </row>
    <row r="96" spans="1:16" ht="15" x14ac:dyDescent="0.25">
      <c r="A96" t="s">
        <v>205</v>
      </c>
      <c r="B96" t="s">
        <v>164</v>
      </c>
      <c r="C96" s="1">
        <v>0</v>
      </c>
      <c r="E96" s="1">
        <v>0</v>
      </c>
      <c r="F96" s="1">
        <v>0</v>
      </c>
      <c r="G96" s="1">
        <v>5</v>
      </c>
      <c r="H96" s="1">
        <v>0</v>
      </c>
      <c r="I96" s="1">
        <v>3</v>
      </c>
      <c r="J96" s="3">
        <f t="shared" si="5"/>
        <v>8</v>
      </c>
      <c r="K96"/>
      <c r="L96"/>
      <c r="M96"/>
      <c r="N96"/>
      <c r="O96"/>
      <c r="P96"/>
    </row>
    <row r="97" spans="1:16" ht="15" x14ac:dyDescent="0.25">
      <c r="A97" t="s">
        <v>217</v>
      </c>
      <c r="B97" t="s">
        <v>148</v>
      </c>
      <c r="C97" s="1">
        <v>0</v>
      </c>
      <c r="E97" s="1">
        <v>0</v>
      </c>
      <c r="F97" s="1">
        <v>0</v>
      </c>
      <c r="G97" s="1">
        <v>0</v>
      </c>
      <c r="H97" s="1">
        <v>3</v>
      </c>
      <c r="I97" s="1">
        <v>3</v>
      </c>
      <c r="J97" s="3">
        <f t="shared" si="5"/>
        <v>6</v>
      </c>
      <c r="K97"/>
      <c r="L97"/>
      <c r="M97"/>
      <c r="N97"/>
      <c r="O97"/>
      <c r="P97"/>
    </row>
    <row r="98" spans="1:16" ht="15" x14ac:dyDescent="0.25">
      <c r="A98" t="s">
        <v>206</v>
      </c>
      <c r="B98" t="s">
        <v>207</v>
      </c>
      <c r="C98" s="1">
        <v>0</v>
      </c>
      <c r="E98" s="1">
        <v>0</v>
      </c>
      <c r="F98" s="1">
        <v>0</v>
      </c>
      <c r="G98" s="1">
        <v>3</v>
      </c>
      <c r="H98" s="1">
        <v>0</v>
      </c>
      <c r="I98" s="1">
        <v>0</v>
      </c>
      <c r="J98" s="3">
        <f t="shared" si="5"/>
        <v>3</v>
      </c>
      <c r="K98"/>
      <c r="L98"/>
      <c r="M98"/>
      <c r="N98"/>
      <c r="O98"/>
      <c r="P98"/>
    </row>
    <row r="100" spans="1:16" ht="15" x14ac:dyDescent="0.25">
      <c r="A100" s="8" t="s">
        <v>66</v>
      </c>
    </row>
    <row r="101" spans="1:16" ht="15" x14ac:dyDescent="0.25">
      <c r="A101" t="s">
        <v>156</v>
      </c>
      <c r="B101" t="s">
        <v>101</v>
      </c>
      <c r="C101" s="1">
        <v>15</v>
      </c>
      <c r="E101" s="1">
        <f>0.2*15</f>
        <v>3</v>
      </c>
      <c r="F101" s="1">
        <v>5</v>
      </c>
      <c r="G101" s="1">
        <v>7</v>
      </c>
      <c r="H101" s="1">
        <v>0</v>
      </c>
      <c r="I101" s="1">
        <v>0</v>
      </c>
      <c r="J101" s="3">
        <f t="shared" ref="J101:J109" si="6">SUM(E101:I101)</f>
        <v>15</v>
      </c>
    </row>
    <row r="102" spans="1:16" ht="15" x14ac:dyDescent="0.25">
      <c r="A102" t="s">
        <v>194</v>
      </c>
      <c r="B102" t="s">
        <v>101</v>
      </c>
      <c r="C102" s="1">
        <v>0</v>
      </c>
      <c r="E102" s="1">
        <v>0</v>
      </c>
      <c r="F102" s="1">
        <v>0</v>
      </c>
      <c r="G102" s="1">
        <v>0</v>
      </c>
      <c r="H102" s="1">
        <v>5</v>
      </c>
      <c r="I102" s="1">
        <v>7</v>
      </c>
      <c r="J102" s="3">
        <f t="shared" si="6"/>
        <v>12</v>
      </c>
    </row>
    <row r="103" spans="1:16" ht="15" x14ac:dyDescent="0.25">
      <c r="A103" t="s">
        <v>195</v>
      </c>
      <c r="B103" t="s">
        <v>27</v>
      </c>
      <c r="C103" s="1">
        <v>0</v>
      </c>
      <c r="E103" s="1">
        <v>0</v>
      </c>
      <c r="F103" s="1">
        <v>7</v>
      </c>
      <c r="G103" s="1">
        <v>0</v>
      </c>
      <c r="H103" s="1">
        <v>0</v>
      </c>
      <c r="I103" s="1">
        <v>0</v>
      </c>
      <c r="J103" s="3">
        <f t="shared" si="6"/>
        <v>7</v>
      </c>
      <c r="K103"/>
      <c r="L103"/>
      <c r="M103"/>
      <c r="N103"/>
      <c r="O103"/>
      <c r="P103"/>
    </row>
    <row r="104" spans="1:16" ht="15" x14ac:dyDescent="0.25">
      <c r="A104" t="s">
        <v>60</v>
      </c>
      <c r="B104" t="s">
        <v>27</v>
      </c>
      <c r="C104" s="1">
        <v>0</v>
      </c>
      <c r="E104" s="1">
        <v>0</v>
      </c>
      <c r="F104" s="1">
        <v>0</v>
      </c>
      <c r="G104" s="1">
        <v>0</v>
      </c>
      <c r="H104" s="1">
        <v>7</v>
      </c>
      <c r="I104" s="1">
        <v>0</v>
      </c>
      <c r="J104" s="3">
        <f t="shared" si="6"/>
        <v>7</v>
      </c>
      <c r="K104"/>
      <c r="L104"/>
      <c r="M104"/>
      <c r="N104"/>
      <c r="O104"/>
      <c r="P104"/>
    </row>
    <row r="105" spans="1:16" ht="15" x14ac:dyDescent="0.25">
      <c r="A105" t="s">
        <v>56</v>
      </c>
      <c r="B105" t="s">
        <v>13</v>
      </c>
      <c r="C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5</v>
      </c>
      <c r="J105" s="3">
        <f t="shared" si="6"/>
        <v>5</v>
      </c>
      <c r="K105"/>
      <c r="L105"/>
      <c r="M105"/>
      <c r="N105"/>
      <c r="O105"/>
      <c r="P105"/>
    </row>
    <row r="106" spans="1:16" ht="15" x14ac:dyDescent="0.25">
      <c r="A106" t="s">
        <v>196</v>
      </c>
      <c r="B106" t="s">
        <v>27</v>
      </c>
      <c r="C106" s="1">
        <v>0</v>
      </c>
      <c r="E106" s="1">
        <v>0</v>
      </c>
      <c r="F106" s="1">
        <v>3</v>
      </c>
      <c r="G106" s="1">
        <v>0</v>
      </c>
      <c r="H106" s="1">
        <v>0</v>
      </c>
      <c r="I106" s="1">
        <v>0</v>
      </c>
      <c r="J106" s="3">
        <f t="shared" si="6"/>
        <v>3</v>
      </c>
      <c r="K106"/>
      <c r="L106"/>
      <c r="M106"/>
      <c r="N106"/>
      <c r="O106"/>
      <c r="P106"/>
    </row>
    <row r="107" spans="1:16" ht="15" x14ac:dyDescent="0.25">
      <c r="A107" t="s">
        <v>218</v>
      </c>
      <c r="B107" t="s">
        <v>14</v>
      </c>
      <c r="C107" s="1">
        <v>0</v>
      </c>
      <c r="E107" s="1">
        <v>0</v>
      </c>
      <c r="F107" s="1">
        <v>0</v>
      </c>
      <c r="G107" s="1">
        <v>0</v>
      </c>
      <c r="H107" s="1">
        <v>3</v>
      </c>
      <c r="I107" s="1">
        <v>0</v>
      </c>
      <c r="J107" s="3">
        <f t="shared" si="6"/>
        <v>3</v>
      </c>
      <c r="K107"/>
      <c r="L107"/>
      <c r="M107"/>
      <c r="N107"/>
      <c r="O107"/>
      <c r="P107"/>
    </row>
    <row r="108" spans="1:16" ht="15" x14ac:dyDescent="0.25">
      <c r="A108" t="s">
        <v>224</v>
      </c>
      <c r="B108" t="s">
        <v>14</v>
      </c>
      <c r="C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3</v>
      </c>
      <c r="J108" s="3">
        <f t="shared" si="6"/>
        <v>3</v>
      </c>
      <c r="K108"/>
      <c r="L108"/>
      <c r="M108"/>
      <c r="N108"/>
      <c r="O108"/>
      <c r="P108"/>
    </row>
    <row r="109" spans="1:16" ht="15" x14ac:dyDescent="0.25">
      <c r="A109" t="s">
        <v>205</v>
      </c>
      <c r="B109" t="s">
        <v>164</v>
      </c>
      <c r="C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3</v>
      </c>
      <c r="J109" s="3">
        <f t="shared" si="6"/>
        <v>3</v>
      </c>
      <c r="K109"/>
      <c r="L109"/>
      <c r="M109"/>
      <c r="N109"/>
      <c r="O109"/>
      <c r="P109"/>
    </row>
    <row r="111" spans="1:16" ht="15" x14ac:dyDescent="0.25">
      <c r="A111" s="8" t="s">
        <v>69</v>
      </c>
    </row>
    <row r="112" spans="1:16" ht="15" x14ac:dyDescent="0.25">
      <c r="A112" t="s">
        <v>156</v>
      </c>
      <c r="B112" t="s">
        <v>101</v>
      </c>
      <c r="C112" s="1">
        <v>0</v>
      </c>
      <c r="E112" s="1">
        <v>0</v>
      </c>
      <c r="F112" s="1">
        <v>0</v>
      </c>
      <c r="G112" s="1">
        <v>0</v>
      </c>
      <c r="H112" s="1">
        <v>7</v>
      </c>
      <c r="I112" s="1">
        <v>7</v>
      </c>
      <c r="J112" s="3">
        <f t="shared" ref="J112:J117" si="7">SUM(E112:I112)</f>
        <v>14</v>
      </c>
    </row>
    <row r="113" spans="1:16" ht="15" x14ac:dyDescent="0.25">
      <c r="A113" t="s">
        <v>149</v>
      </c>
      <c r="B113" t="s">
        <v>145</v>
      </c>
      <c r="C113" s="1">
        <v>0</v>
      </c>
      <c r="E113" s="1">
        <v>0</v>
      </c>
      <c r="F113" s="1">
        <v>0</v>
      </c>
      <c r="G113" s="1">
        <v>0</v>
      </c>
      <c r="H113" s="1">
        <v>5</v>
      </c>
      <c r="I113" s="1">
        <v>5</v>
      </c>
      <c r="J113" s="3">
        <f t="shared" si="7"/>
        <v>10</v>
      </c>
      <c r="K113"/>
      <c r="L113"/>
      <c r="M113"/>
      <c r="N113"/>
      <c r="O113"/>
      <c r="P113"/>
    </row>
    <row r="114" spans="1:16" ht="15" x14ac:dyDescent="0.25">
      <c r="A114" t="s">
        <v>157</v>
      </c>
      <c r="B114" t="s">
        <v>6</v>
      </c>
      <c r="C114" s="1">
        <v>0</v>
      </c>
      <c r="E114" s="1">
        <v>0</v>
      </c>
      <c r="F114" s="1">
        <v>0</v>
      </c>
      <c r="G114" s="1">
        <v>7</v>
      </c>
      <c r="H114" s="1">
        <v>0</v>
      </c>
      <c r="I114" s="1">
        <v>0</v>
      </c>
      <c r="J114" s="3">
        <f t="shared" si="7"/>
        <v>7</v>
      </c>
      <c r="K114"/>
      <c r="L114"/>
      <c r="M114"/>
      <c r="N114"/>
      <c r="O114"/>
      <c r="P114"/>
    </row>
    <row r="115" spans="1:16" ht="15" x14ac:dyDescent="0.25">
      <c r="A115" t="s">
        <v>219</v>
      </c>
      <c r="B115" t="s">
        <v>14</v>
      </c>
      <c r="C115" s="1">
        <v>0</v>
      </c>
      <c r="E115" s="1">
        <v>0</v>
      </c>
      <c r="F115" s="1">
        <v>0</v>
      </c>
      <c r="G115" s="1">
        <v>0</v>
      </c>
      <c r="H115" s="1">
        <v>3</v>
      </c>
      <c r="I115" s="1">
        <v>3</v>
      </c>
      <c r="J115" s="3">
        <f t="shared" si="7"/>
        <v>6</v>
      </c>
      <c r="K115"/>
      <c r="L115"/>
      <c r="M115"/>
      <c r="N115"/>
      <c r="O115"/>
      <c r="P115"/>
    </row>
    <row r="116" spans="1:16" ht="15" x14ac:dyDescent="0.25">
      <c r="A116" t="s">
        <v>208</v>
      </c>
      <c r="B116" t="s">
        <v>153</v>
      </c>
      <c r="C116" s="1">
        <v>0</v>
      </c>
      <c r="E116" s="1">
        <v>0</v>
      </c>
      <c r="F116" s="1">
        <v>0</v>
      </c>
      <c r="G116" s="1">
        <v>5</v>
      </c>
      <c r="H116" s="1">
        <v>0</v>
      </c>
      <c r="I116" s="1">
        <v>0</v>
      </c>
      <c r="J116" s="3">
        <f t="shared" si="7"/>
        <v>5</v>
      </c>
      <c r="K116"/>
      <c r="L116"/>
      <c r="M116"/>
      <c r="N116"/>
      <c r="O116"/>
      <c r="P116"/>
    </row>
    <row r="117" spans="1:16" ht="15" x14ac:dyDescent="0.25">
      <c r="A117" t="s">
        <v>65</v>
      </c>
      <c r="B117" t="s">
        <v>209</v>
      </c>
      <c r="C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3</v>
      </c>
      <c r="J117" s="3">
        <f t="shared" si="7"/>
        <v>3</v>
      </c>
      <c r="K117"/>
      <c r="L117"/>
      <c r="M117"/>
      <c r="N117"/>
      <c r="O117"/>
      <c r="P117"/>
    </row>
    <row r="119" spans="1:16" ht="15" x14ac:dyDescent="0.25">
      <c r="A119" s="8" t="s">
        <v>71</v>
      </c>
    </row>
    <row r="121" spans="1:16" ht="15" x14ac:dyDescent="0.25">
      <c r="A121" s="8" t="s">
        <v>72</v>
      </c>
    </row>
    <row r="122" spans="1:16" ht="15" x14ac:dyDescent="0.25">
      <c r="A122" s="6" t="s">
        <v>166</v>
      </c>
      <c r="B122" t="s">
        <v>148</v>
      </c>
      <c r="C122" s="1">
        <v>3</v>
      </c>
      <c r="E122" s="1">
        <f>0.2*3</f>
        <v>0.60000000000000009</v>
      </c>
      <c r="F122" s="1">
        <v>0</v>
      </c>
      <c r="G122" s="1">
        <v>7</v>
      </c>
      <c r="H122" s="1">
        <v>0</v>
      </c>
      <c r="I122" s="1">
        <v>0</v>
      </c>
      <c r="J122" s="3">
        <f>SUM(E122:G122)</f>
        <v>7.6</v>
      </c>
      <c r="K122"/>
      <c r="L122"/>
      <c r="M122"/>
      <c r="N122"/>
      <c r="O122"/>
      <c r="P122"/>
    </row>
    <row r="123" spans="1:16" ht="15" x14ac:dyDescent="0.25">
      <c r="A123" s="6" t="s">
        <v>150</v>
      </c>
      <c r="B123" t="s">
        <v>151</v>
      </c>
      <c r="C123" s="1">
        <v>10</v>
      </c>
      <c r="E123" s="1">
        <f>0.2*10</f>
        <v>2</v>
      </c>
      <c r="F123" s="1">
        <v>0</v>
      </c>
      <c r="G123" s="1">
        <v>5</v>
      </c>
      <c r="H123" s="1">
        <v>0</v>
      </c>
      <c r="I123" s="1">
        <v>0</v>
      </c>
      <c r="J123" s="3">
        <f>SUM(E123:G123)</f>
        <v>7</v>
      </c>
      <c r="K123"/>
      <c r="L123"/>
      <c r="M123"/>
      <c r="N123"/>
      <c r="O123"/>
      <c r="P123"/>
    </row>
    <row r="125" spans="1:16" ht="15" x14ac:dyDescent="0.25">
      <c r="A125" s="8" t="s">
        <v>74</v>
      </c>
    </row>
    <row r="126" spans="1:16" ht="15" x14ac:dyDescent="0.25">
      <c r="A126" s="8" t="s">
        <v>75</v>
      </c>
    </row>
    <row r="127" spans="1:16" ht="15" x14ac:dyDescent="0.25">
      <c r="A127" t="s">
        <v>3</v>
      </c>
      <c r="B127" t="s">
        <v>4</v>
      </c>
      <c r="C127" s="1">
        <v>0</v>
      </c>
      <c r="E127" s="1">
        <v>0</v>
      </c>
      <c r="F127" s="1">
        <v>7</v>
      </c>
      <c r="G127" s="1">
        <v>7</v>
      </c>
      <c r="H127" s="1">
        <v>0</v>
      </c>
      <c r="I127" s="1">
        <v>0</v>
      </c>
      <c r="J127" s="3">
        <f>SUM(E127:I127)</f>
        <v>14</v>
      </c>
      <c r="K127"/>
      <c r="L127"/>
      <c r="M127"/>
      <c r="N127"/>
      <c r="O127"/>
      <c r="P127"/>
    </row>
    <row r="128" spans="1:16" ht="15" x14ac:dyDescent="0.25">
      <c r="A128" t="s">
        <v>33</v>
      </c>
      <c r="B128" t="s">
        <v>148</v>
      </c>
      <c r="C128" s="1">
        <v>0</v>
      </c>
      <c r="E128" s="1">
        <v>0</v>
      </c>
      <c r="F128" s="1">
        <v>5</v>
      </c>
      <c r="G128" s="1">
        <v>5</v>
      </c>
      <c r="H128" s="1">
        <v>0</v>
      </c>
      <c r="I128" s="1">
        <v>0</v>
      </c>
      <c r="J128" s="3">
        <f>SUM(E128:G128)</f>
        <v>10</v>
      </c>
      <c r="K128"/>
      <c r="L128"/>
      <c r="M128"/>
      <c r="N128"/>
      <c r="O128"/>
      <c r="P128"/>
    </row>
    <row r="130" spans="1:16" ht="15" x14ac:dyDescent="0.25">
      <c r="A130" s="8" t="s">
        <v>76</v>
      </c>
    </row>
    <row r="131" spans="1:16" ht="15" x14ac:dyDescent="0.25">
      <c r="P131" s="3"/>
    </row>
    <row r="132" spans="1:16" ht="15" x14ac:dyDescent="0.25">
      <c r="A132" s="8" t="s">
        <v>78</v>
      </c>
    </row>
    <row r="133" spans="1:16" ht="15" x14ac:dyDescent="0.25">
      <c r="A133" t="s">
        <v>36</v>
      </c>
      <c r="B133" t="s">
        <v>9</v>
      </c>
      <c r="C133" s="1">
        <v>7</v>
      </c>
      <c r="E133" s="1">
        <f>0.2*7</f>
        <v>1.4000000000000001</v>
      </c>
      <c r="F133" s="1">
        <v>7</v>
      </c>
      <c r="G133" s="1">
        <v>7</v>
      </c>
      <c r="H133" s="1">
        <v>0</v>
      </c>
      <c r="I133" s="1">
        <v>0</v>
      </c>
      <c r="J133" s="3">
        <f>SUM(E133:G133)</f>
        <v>15.4</v>
      </c>
      <c r="K133"/>
      <c r="L133"/>
      <c r="M133"/>
      <c r="N133"/>
      <c r="O133"/>
      <c r="P133"/>
    </row>
    <row r="134" spans="1:16" ht="15" x14ac:dyDescent="0.25">
      <c r="A134" t="s">
        <v>16</v>
      </c>
      <c r="B134" t="s">
        <v>14</v>
      </c>
      <c r="C134" s="1">
        <v>0</v>
      </c>
      <c r="E134" s="1">
        <v>0</v>
      </c>
      <c r="F134" s="1">
        <v>5</v>
      </c>
      <c r="G134" s="1">
        <v>5</v>
      </c>
      <c r="H134" s="1">
        <v>0</v>
      </c>
      <c r="I134" s="1">
        <v>0</v>
      </c>
      <c r="J134" s="3">
        <f>SUM(E134:G134)</f>
        <v>10</v>
      </c>
      <c r="K134"/>
      <c r="L134"/>
      <c r="M134"/>
      <c r="N134"/>
      <c r="O134"/>
      <c r="P134"/>
    </row>
    <row r="135" spans="1:16" ht="15" x14ac:dyDescent="0.25">
      <c r="A135" t="s">
        <v>28</v>
      </c>
      <c r="B135" t="s">
        <v>25</v>
      </c>
      <c r="C135" s="1">
        <v>0</v>
      </c>
      <c r="E135" s="1">
        <v>0</v>
      </c>
      <c r="F135" s="1">
        <v>3</v>
      </c>
      <c r="G135" s="1">
        <v>0</v>
      </c>
      <c r="H135" s="1">
        <v>0</v>
      </c>
      <c r="I135" s="1">
        <v>0</v>
      </c>
      <c r="J135" s="3">
        <f>SUM(E135:G135)</f>
        <v>3</v>
      </c>
      <c r="K135"/>
      <c r="L135"/>
      <c r="M135"/>
      <c r="N135"/>
      <c r="O135"/>
      <c r="P135"/>
    </row>
    <row r="136" spans="1:16" ht="15" x14ac:dyDescent="0.25">
      <c r="A136" t="s">
        <v>30</v>
      </c>
      <c r="B136" t="s">
        <v>13</v>
      </c>
      <c r="C136" s="1">
        <v>0</v>
      </c>
      <c r="E136" s="1">
        <v>0</v>
      </c>
      <c r="F136" s="1">
        <v>3</v>
      </c>
      <c r="G136" s="1">
        <v>0</v>
      </c>
      <c r="H136" s="1">
        <v>0</v>
      </c>
      <c r="I136" s="1">
        <v>0</v>
      </c>
      <c r="J136" s="3">
        <f>SUM(E136:G136)</f>
        <v>3</v>
      </c>
      <c r="K136"/>
      <c r="L136"/>
      <c r="M136"/>
      <c r="N136"/>
      <c r="O136"/>
      <c r="P136"/>
    </row>
    <row r="138" spans="1:16" ht="15" x14ac:dyDescent="0.25">
      <c r="A138" s="8" t="s">
        <v>79</v>
      </c>
    </row>
    <row r="139" spans="1:16" ht="15" x14ac:dyDescent="0.25">
      <c r="A139" t="s">
        <v>38</v>
      </c>
      <c r="B139" t="s">
        <v>9</v>
      </c>
      <c r="C139" s="1">
        <v>26</v>
      </c>
      <c r="E139" s="1">
        <f>0.2*26</f>
        <v>5.2</v>
      </c>
      <c r="F139" s="1">
        <v>7</v>
      </c>
      <c r="G139" s="1">
        <v>0</v>
      </c>
      <c r="H139" s="1">
        <v>0</v>
      </c>
      <c r="I139" s="1">
        <v>0</v>
      </c>
      <c r="J139" s="3">
        <f t="shared" ref="J139:J141" si="8">SUM(E139:G139)</f>
        <v>12.2</v>
      </c>
      <c r="K139"/>
      <c r="L139"/>
      <c r="M139"/>
      <c r="N139"/>
      <c r="O139"/>
      <c r="P139"/>
    </row>
    <row r="140" spans="1:16" ht="15" x14ac:dyDescent="0.25">
      <c r="A140" t="s">
        <v>29</v>
      </c>
      <c r="B140" t="s">
        <v>4</v>
      </c>
      <c r="C140" s="1">
        <v>0</v>
      </c>
      <c r="E140" s="1">
        <v>0</v>
      </c>
      <c r="F140" s="1">
        <v>5</v>
      </c>
      <c r="G140" s="1">
        <v>5</v>
      </c>
      <c r="H140" s="1">
        <v>0</v>
      </c>
      <c r="I140" s="1">
        <v>0</v>
      </c>
      <c r="J140" s="3">
        <f t="shared" si="8"/>
        <v>10</v>
      </c>
      <c r="K140"/>
      <c r="L140"/>
      <c r="M140"/>
      <c r="N140"/>
      <c r="O140"/>
      <c r="P140"/>
    </row>
    <row r="141" spans="1:16" ht="15" x14ac:dyDescent="0.25">
      <c r="A141" t="s">
        <v>199</v>
      </c>
      <c r="B141" t="s">
        <v>9</v>
      </c>
      <c r="C141" s="1">
        <v>0</v>
      </c>
      <c r="E141" s="1">
        <v>0</v>
      </c>
      <c r="F141" s="1">
        <v>0</v>
      </c>
      <c r="G141" s="1">
        <v>7</v>
      </c>
      <c r="H141" s="1">
        <v>0</v>
      </c>
      <c r="I141" s="1">
        <v>0</v>
      </c>
      <c r="J141" s="3">
        <f t="shared" si="8"/>
        <v>7</v>
      </c>
      <c r="K141"/>
      <c r="L141"/>
      <c r="M141"/>
      <c r="N141"/>
      <c r="O141"/>
      <c r="P141"/>
    </row>
    <row r="143" spans="1:16" ht="15" x14ac:dyDescent="0.25">
      <c r="A143" s="8" t="s">
        <v>80</v>
      </c>
    </row>
    <row r="144" spans="1:16" ht="15" x14ac:dyDescent="0.25">
      <c r="A144" s="6" t="s">
        <v>38</v>
      </c>
      <c r="B144" t="s">
        <v>9</v>
      </c>
      <c r="C144" s="1">
        <v>0</v>
      </c>
      <c r="E144" s="1">
        <v>0</v>
      </c>
      <c r="F144" s="1">
        <v>0</v>
      </c>
      <c r="G144" s="1">
        <v>7</v>
      </c>
      <c r="H144" s="1">
        <v>7</v>
      </c>
      <c r="I144" s="1">
        <v>7</v>
      </c>
      <c r="J144" s="3">
        <f>SUM(E144:I144)</f>
        <v>21</v>
      </c>
    </row>
    <row r="145" spans="1:16" ht="15" x14ac:dyDescent="0.25">
      <c r="A145" s="6" t="s">
        <v>29</v>
      </c>
      <c r="B145" t="s">
        <v>209</v>
      </c>
      <c r="C145" s="1">
        <v>0</v>
      </c>
      <c r="E145" s="1">
        <v>0</v>
      </c>
      <c r="F145" s="1">
        <v>0</v>
      </c>
      <c r="G145" s="1">
        <v>0</v>
      </c>
      <c r="H145" s="1">
        <v>5</v>
      </c>
      <c r="I145" s="1">
        <v>5</v>
      </c>
      <c r="J145" s="3">
        <f>SUM(E145:I145)</f>
        <v>10</v>
      </c>
    </row>
    <row r="146" spans="1:16" ht="15" x14ac:dyDescent="0.25">
      <c r="A146" s="6" t="s">
        <v>34</v>
      </c>
      <c r="B146" t="s">
        <v>35</v>
      </c>
      <c r="C146" s="1">
        <v>0</v>
      </c>
      <c r="E146" s="1">
        <v>0</v>
      </c>
      <c r="F146" s="1">
        <v>0</v>
      </c>
      <c r="G146" s="1">
        <v>5</v>
      </c>
      <c r="H146" s="1">
        <v>0</v>
      </c>
      <c r="I146" s="1">
        <v>0</v>
      </c>
      <c r="J146" s="3">
        <f>SUM(E146:I146)</f>
        <v>5</v>
      </c>
    </row>
    <row r="147" spans="1:16" ht="15" x14ac:dyDescent="0.25">
      <c r="A147" s="6" t="s">
        <v>160</v>
      </c>
      <c r="B147" t="s">
        <v>13</v>
      </c>
      <c r="C147" s="1">
        <v>0</v>
      </c>
      <c r="E147" s="1">
        <v>0</v>
      </c>
      <c r="F147" s="1">
        <v>0</v>
      </c>
      <c r="G147" s="1">
        <v>0</v>
      </c>
      <c r="H147" s="1">
        <v>3</v>
      </c>
      <c r="I147" s="1">
        <v>0</v>
      </c>
      <c r="J147" s="3">
        <f>SUM(E147:I147)</f>
        <v>3</v>
      </c>
    </row>
    <row r="149" spans="1:16" ht="15" x14ac:dyDescent="0.25">
      <c r="A149" s="8" t="s">
        <v>83</v>
      </c>
    </row>
    <row r="150" spans="1:16" ht="15" x14ac:dyDescent="0.25">
      <c r="A150" t="s">
        <v>34</v>
      </c>
      <c r="B150" t="s">
        <v>35</v>
      </c>
      <c r="C150" s="1">
        <v>0</v>
      </c>
      <c r="E150" s="1">
        <v>0</v>
      </c>
      <c r="F150" s="1">
        <v>7</v>
      </c>
      <c r="G150" s="1">
        <v>0</v>
      </c>
      <c r="H150" s="1">
        <v>0</v>
      </c>
      <c r="I150" s="1">
        <v>5</v>
      </c>
      <c r="J150" s="3">
        <f>SUM(E150:I150)</f>
        <v>12</v>
      </c>
      <c r="K150"/>
      <c r="L150"/>
      <c r="M150"/>
      <c r="N150"/>
      <c r="O150"/>
      <c r="P150"/>
    </row>
    <row r="151" spans="1:16" ht="15" x14ac:dyDescent="0.25">
      <c r="A151" t="s">
        <v>40</v>
      </c>
      <c r="B151" t="s">
        <v>41</v>
      </c>
      <c r="C151" s="1">
        <v>7</v>
      </c>
      <c r="E151" s="1">
        <f>0.2*7</f>
        <v>1.4000000000000001</v>
      </c>
      <c r="F151" s="1">
        <v>5</v>
      </c>
      <c r="G151" s="1">
        <v>5</v>
      </c>
      <c r="H151" s="1">
        <v>0</v>
      </c>
      <c r="I151" s="1">
        <v>0</v>
      </c>
      <c r="J151" s="3">
        <f>SUM(E151:I151)</f>
        <v>11.4</v>
      </c>
      <c r="K151"/>
      <c r="L151"/>
      <c r="M151"/>
      <c r="N151"/>
      <c r="O151"/>
      <c r="P151"/>
    </row>
    <row r="152" spans="1:16" ht="15" x14ac:dyDescent="0.25">
      <c r="A152" t="s">
        <v>86</v>
      </c>
      <c r="B152" t="s">
        <v>9</v>
      </c>
      <c r="C152" s="1">
        <v>7</v>
      </c>
      <c r="E152" s="1">
        <f>0.2*7</f>
        <v>1.4000000000000001</v>
      </c>
      <c r="F152" s="1">
        <v>0</v>
      </c>
      <c r="G152" s="1">
        <v>7</v>
      </c>
      <c r="H152" s="1">
        <v>0</v>
      </c>
      <c r="I152" s="1">
        <v>0</v>
      </c>
      <c r="J152" s="3">
        <f>SUM(E152:I152)</f>
        <v>8.4</v>
      </c>
      <c r="K152"/>
      <c r="L152"/>
      <c r="M152"/>
      <c r="N152"/>
      <c r="O152"/>
      <c r="P152"/>
    </row>
    <row r="153" spans="1:16" ht="15" x14ac:dyDescent="0.25">
      <c r="A153" t="s">
        <v>200</v>
      </c>
      <c r="B153" t="s">
        <v>182</v>
      </c>
      <c r="C153" s="1">
        <v>0</v>
      </c>
      <c r="E153" s="1">
        <v>0</v>
      </c>
      <c r="F153" s="1">
        <v>0</v>
      </c>
      <c r="G153" s="1">
        <v>3</v>
      </c>
      <c r="H153" s="1">
        <v>0</v>
      </c>
      <c r="I153" s="1">
        <v>0</v>
      </c>
      <c r="J153" s="3">
        <f>SUM(E153:I153)</f>
        <v>3</v>
      </c>
      <c r="K153"/>
      <c r="L153"/>
      <c r="M153"/>
      <c r="N153"/>
      <c r="O153"/>
      <c r="P153"/>
    </row>
    <row r="155" spans="1:16" ht="15" x14ac:dyDescent="0.25">
      <c r="A155" s="8" t="s">
        <v>84</v>
      </c>
    </row>
    <row r="156" spans="1:16" ht="15" x14ac:dyDescent="0.25">
      <c r="A156" t="s">
        <v>44</v>
      </c>
      <c r="B156" t="s">
        <v>9</v>
      </c>
      <c r="C156" s="1">
        <v>0</v>
      </c>
      <c r="E156" s="1">
        <v>0</v>
      </c>
      <c r="F156" s="1">
        <v>0</v>
      </c>
      <c r="G156" s="1">
        <v>5</v>
      </c>
      <c r="H156" s="1">
        <v>0</v>
      </c>
      <c r="I156" s="1">
        <v>0</v>
      </c>
      <c r="J156" s="3">
        <f>SUM(E156:G156)</f>
        <v>5</v>
      </c>
      <c r="K156"/>
      <c r="L156"/>
      <c r="M156"/>
      <c r="N156"/>
      <c r="O156"/>
      <c r="P156"/>
    </row>
    <row r="158" spans="1:16" ht="15" x14ac:dyDescent="0.25">
      <c r="A158" s="8" t="s">
        <v>87</v>
      </c>
    </row>
    <row r="160" spans="1:16" ht="15" x14ac:dyDescent="0.25">
      <c r="A160" s="8" t="s">
        <v>89</v>
      </c>
    </row>
    <row r="162" spans="1:16" ht="15" x14ac:dyDescent="0.25">
      <c r="A162" s="8" t="s">
        <v>90</v>
      </c>
    </row>
    <row r="165" spans="1:16" ht="15" x14ac:dyDescent="0.25">
      <c r="A165" s="8" t="s">
        <v>91</v>
      </c>
    </row>
    <row r="166" spans="1:16" ht="15" x14ac:dyDescent="0.25">
      <c r="A166" s="8" t="s">
        <v>92</v>
      </c>
    </row>
    <row r="167" spans="1:16" ht="15" x14ac:dyDescent="0.25">
      <c r="A167" s="6" t="s">
        <v>97</v>
      </c>
      <c r="B167" t="s">
        <v>6</v>
      </c>
      <c r="C167" s="1">
        <v>0</v>
      </c>
      <c r="E167" s="1">
        <v>0</v>
      </c>
      <c r="F167" s="1">
        <v>7</v>
      </c>
      <c r="G167" s="1">
        <v>7</v>
      </c>
      <c r="H167" s="1">
        <v>0</v>
      </c>
      <c r="I167" s="1">
        <v>0</v>
      </c>
      <c r="J167" s="3">
        <f>SUM(E167:G167)</f>
        <v>14</v>
      </c>
    </row>
    <row r="168" spans="1:16" ht="15" x14ac:dyDescent="0.25">
      <c r="A168" s="6" t="s">
        <v>54</v>
      </c>
      <c r="B168" t="s">
        <v>55</v>
      </c>
      <c r="C168" s="1">
        <v>0</v>
      </c>
      <c r="E168" s="1">
        <v>0</v>
      </c>
      <c r="F168" s="1">
        <v>5</v>
      </c>
      <c r="G168" s="1">
        <v>5</v>
      </c>
      <c r="H168" s="1">
        <v>0</v>
      </c>
      <c r="I168" s="1">
        <v>0</v>
      </c>
      <c r="J168" s="3">
        <f>SUM(E168:G168)</f>
        <v>10</v>
      </c>
    </row>
    <row r="169" spans="1:16" ht="15" x14ac:dyDescent="0.25">
      <c r="A169" s="6" t="s">
        <v>50</v>
      </c>
      <c r="B169" t="s">
        <v>9</v>
      </c>
      <c r="C169" s="1">
        <v>0</v>
      </c>
      <c r="E169" s="1">
        <v>0</v>
      </c>
      <c r="F169" s="1">
        <v>0</v>
      </c>
      <c r="G169" s="1">
        <v>3</v>
      </c>
      <c r="H169" s="1">
        <v>0</v>
      </c>
      <c r="I169" s="1">
        <v>0</v>
      </c>
      <c r="J169" s="3">
        <f>SUM(E169:G169)</f>
        <v>3</v>
      </c>
    </row>
    <row r="170" spans="1:16" ht="15" x14ac:dyDescent="0.25">
      <c r="A170" s="8"/>
    </row>
    <row r="171" spans="1:16" ht="15" x14ac:dyDescent="0.25">
      <c r="A171" s="8" t="s">
        <v>93</v>
      </c>
    </row>
    <row r="172" spans="1:16" ht="15" x14ac:dyDescent="0.25">
      <c r="A172" s="6" t="s">
        <v>216</v>
      </c>
      <c r="B172" t="s">
        <v>148</v>
      </c>
      <c r="C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7</v>
      </c>
      <c r="J172" s="3">
        <f>SUM(E172:I172)</f>
        <v>7</v>
      </c>
      <c r="K172"/>
      <c r="L172"/>
      <c r="M172"/>
      <c r="N172"/>
      <c r="O172"/>
      <c r="P172"/>
    </row>
    <row r="173" spans="1:16" ht="15" x14ac:dyDescent="0.25">
      <c r="A173" s="6" t="s">
        <v>54</v>
      </c>
      <c r="B173" t="s">
        <v>55</v>
      </c>
      <c r="C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5</v>
      </c>
      <c r="J173" s="3">
        <f>SUM(E173:I173)</f>
        <v>5</v>
      </c>
      <c r="K173"/>
      <c r="L173"/>
      <c r="M173"/>
      <c r="N173"/>
      <c r="O173"/>
      <c r="P173"/>
    </row>
    <row r="174" spans="1:16" ht="15" x14ac:dyDescent="0.25">
      <c r="A174" s="8"/>
    </row>
    <row r="175" spans="1:16" ht="15" x14ac:dyDescent="0.25">
      <c r="A175" s="8" t="s">
        <v>94</v>
      </c>
    </row>
    <row r="176" spans="1:16" ht="15" x14ac:dyDescent="0.25">
      <c r="A176" t="s">
        <v>56</v>
      </c>
      <c r="B176" t="s">
        <v>13</v>
      </c>
      <c r="C176" s="1">
        <v>0</v>
      </c>
      <c r="E176" s="1">
        <v>0</v>
      </c>
      <c r="F176" s="1">
        <v>0</v>
      </c>
      <c r="G176" s="1">
        <v>0</v>
      </c>
      <c r="H176" s="1">
        <v>7</v>
      </c>
      <c r="I176" s="1">
        <v>0</v>
      </c>
      <c r="J176" s="3">
        <f>SUM(E176:I176)</f>
        <v>7</v>
      </c>
    </row>
    <row r="177" spans="1:16" ht="15" x14ac:dyDescent="0.25">
      <c r="A177" t="s">
        <v>204</v>
      </c>
      <c r="B177" t="s">
        <v>55</v>
      </c>
      <c r="C177" s="1">
        <v>0</v>
      </c>
      <c r="E177" s="1">
        <v>0</v>
      </c>
      <c r="F177" s="1">
        <v>0</v>
      </c>
      <c r="G177" s="1">
        <v>0</v>
      </c>
      <c r="H177" s="1">
        <v>5</v>
      </c>
      <c r="I177" s="1">
        <v>0</v>
      </c>
      <c r="J177" s="3">
        <f>SUM(E177:I177)</f>
        <v>5</v>
      </c>
      <c r="K177"/>
      <c r="L177"/>
      <c r="M177"/>
      <c r="N177"/>
      <c r="O177"/>
      <c r="P177"/>
    </row>
    <row r="179" spans="1:16" ht="15" x14ac:dyDescent="0.25">
      <c r="A179" s="8" t="s">
        <v>95</v>
      </c>
    </row>
    <row r="180" spans="1:16" ht="15" x14ac:dyDescent="0.25">
      <c r="A180" t="s">
        <v>165</v>
      </c>
      <c r="B180" t="s">
        <v>6</v>
      </c>
      <c r="C180" s="1">
        <v>0</v>
      </c>
      <c r="E180" s="1">
        <v>0</v>
      </c>
      <c r="F180" s="1">
        <v>7</v>
      </c>
      <c r="G180" s="1">
        <v>0</v>
      </c>
      <c r="H180" s="1">
        <v>0</v>
      </c>
      <c r="I180" s="1">
        <v>0</v>
      </c>
      <c r="J180" s="3">
        <f t="shared" ref="J180:J182" si="9">SUM(E180:G180)</f>
        <v>7</v>
      </c>
      <c r="K180"/>
      <c r="L180"/>
      <c r="M180"/>
      <c r="N180"/>
      <c r="O180"/>
      <c r="P180"/>
    </row>
    <row r="181" spans="1:16" ht="15" x14ac:dyDescent="0.25">
      <c r="A181" t="s">
        <v>97</v>
      </c>
      <c r="B181" t="s">
        <v>6</v>
      </c>
      <c r="C181" s="1">
        <v>0</v>
      </c>
      <c r="E181" s="1">
        <v>0</v>
      </c>
      <c r="F181" s="1">
        <v>5</v>
      </c>
      <c r="G181" s="1">
        <v>0</v>
      </c>
      <c r="H181" s="1">
        <v>0</v>
      </c>
      <c r="I181" s="1">
        <v>0</v>
      </c>
      <c r="J181" s="3">
        <f t="shared" si="9"/>
        <v>5</v>
      </c>
      <c r="K181"/>
      <c r="L181"/>
      <c r="M181"/>
      <c r="N181"/>
      <c r="O181"/>
      <c r="P181"/>
    </row>
    <row r="182" spans="1:16" ht="15" x14ac:dyDescent="0.25">
      <c r="A182" t="s">
        <v>60</v>
      </c>
      <c r="B182" t="s">
        <v>27</v>
      </c>
      <c r="C182" s="1">
        <v>0</v>
      </c>
      <c r="E182" s="1">
        <v>0</v>
      </c>
      <c r="F182" s="1">
        <v>3</v>
      </c>
      <c r="G182" s="1">
        <v>0</v>
      </c>
      <c r="H182" s="1">
        <v>0</v>
      </c>
      <c r="I182" s="1">
        <v>0</v>
      </c>
      <c r="J182" s="3">
        <f t="shared" si="9"/>
        <v>3</v>
      </c>
      <c r="K182"/>
      <c r="L182"/>
      <c r="M182"/>
      <c r="N182"/>
      <c r="O182"/>
      <c r="P182"/>
    </row>
    <row r="184" spans="1:16" ht="15" x14ac:dyDescent="0.25">
      <c r="A184" s="8" t="s">
        <v>98</v>
      </c>
    </row>
    <row r="185" spans="1:16" ht="15" x14ac:dyDescent="0.25">
      <c r="A185" t="s">
        <v>165</v>
      </c>
      <c r="B185" t="s">
        <v>6</v>
      </c>
      <c r="C185" s="1">
        <v>0</v>
      </c>
      <c r="E185" s="1">
        <v>0</v>
      </c>
      <c r="F185" s="1">
        <v>5</v>
      </c>
      <c r="G185" s="1">
        <v>5</v>
      </c>
      <c r="H185" s="1">
        <v>0</v>
      </c>
      <c r="I185" s="1">
        <v>7</v>
      </c>
      <c r="J185" s="3">
        <f>SUM(E185:I185)</f>
        <v>17</v>
      </c>
      <c r="K185"/>
      <c r="L185"/>
      <c r="M185"/>
      <c r="N185"/>
      <c r="O185"/>
      <c r="P185"/>
    </row>
    <row r="186" spans="1:16" ht="15" x14ac:dyDescent="0.25">
      <c r="A186" t="s">
        <v>70</v>
      </c>
      <c r="B186" t="s">
        <v>27</v>
      </c>
      <c r="C186" s="1">
        <v>0</v>
      </c>
      <c r="E186" s="1">
        <v>0</v>
      </c>
      <c r="F186" s="1">
        <v>3</v>
      </c>
      <c r="G186" s="1">
        <v>7</v>
      </c>
      <c r="H186" s="1">
        <v>0</v>
      </c>
      <c r="I186" s="1">
        <v>0</v>
      </c>
      <c r="J186" s="3">
        <f>SUM(E186:I186)</f>
        <v>10</v>
      </c>
      <c r="K186"/>
      <c r="L186"/>
      <c r="M186"/>
      <c r="N186"/>
      <c r="O186"/>
      <c r="P186"/>
    </row>
    <row r="187" spans="1:16" ht="15" x14ac:dyDescent="0.25">
      <c r="A187" t="s">
        <v>63</v>
      </c>
      <c r="B187" t="s">
        <v>27</v>
      </c>
      <c r="C187" s="1">
        <v>5</v>
      </c>
      <c r="E187" s="1">
        <f>0.2*5</f>
        <v>1</v>
      </c>
      <c r="F187" s="1">
        <v>7</v>
      </c>
      <c r="G187" s="1">
        <v>0</v>
      </c>
      <c r="H187" s="1">
        <v>0</v>
      </c>
      <c r="I187" s="1">
        <v>0</v>
      </c>
      <c r="J187" s="3">
        <f>SUM(E187:I187)</f>
        <v>8</v>
      </c>
      <c r="K187"/>
      <c r="L187"/>
      <c r="M187"/>
      <c r="N187"/>
      <c r="O187"/>
      <c r="P187"/>
    </row>
    <row r="189" spans="1:16" ht="15" x14ac:dyDescent="0.25">
      <c r="A189" s="8" t="s">
        <v>79</v>
      </c>
    </row>
    <row r="190" spans="1:16" ht="15" x14ac:dyDescent="0.25">
      <c r="A190" t="s">
        <v>168</v>
      </c>
      <c r="B190" t="s">
        <v>6</v>
      </c>
      <c r="C190" s="1">
        <v>5</v>
      </c>
      <c r="E190" s="1">
        <f>0.2*5</f>
        <v>1</v>
      </c>
      <c r="F190" s="1">
        <v>7</v>
      </c>
      <c r="G190" s="1">
        <v>5</v>
      </c>
      <c r="H190" s="1">
        <v>7</v>
      </c>
      <c r="I190" s="1">
        <v>7</v>
      </c>
      <c r="J190" s="3">
        <f t="shared" ref="J190:J195" si="10">SUM(E190:I190)</f>
        <v>27</v>
      </c>
    </row>
    <row r="191" spans="1:16" ht="15" x14ac:dyDescent="0.25">
      <c r="A191" t="s">
        <v>63</v>
      </c>
      <c r="B191" t="s">
        <v>27</v>
      </c>
      <c r="C191" s="1">
        <v>3</v>
      </c>
      <c r="E191" s="1">
        <f>0.2*3</f>
        <v>0.60000000000000009</v>
      </c>
      <c r="F191" s="1">
        <v>0</v>
      </c>
      <c r="G191" s="1">
        <v>7</v>
      </c>
      <c r="H191" s="1">
        <v>3</v>
      </c>
      <c r="I191" s="1">
        <v>5</v>
      </c>
      <c r="J191" s="3">
        <f t="shared" si="10"/>
        <v>15.6</v>
      </c>
      <c r="K191"/>
      <c r="L191"/>
      <c r="M191"/>
      <c r="N191"/>
      <c r="O191"/>
      <c r="P191"/>
    </row>
    <row r="192" spans="1:16" ht="15" x14ac:dyDescent="0.25">
      <c r="A192" t="s">
        <v>220</v>
      </c>
      <c r="B192" t="s">
        <v>101</v>
      </c>
      <c r="C192" s="1">
        <v>0</v>
      </c>
      <c r="E192" s="1">
        <v>0</v>
      </c>
      <c r="F192" s="1">
        <v>0</v>
      </c>
      <c r="G192" s="1">
        <v>0</v>
      </c>
      <c r="H192" s="1">
        <v>5</v>
      </c>
      <c r="I192" s="1">
        <v>3</v>
      </c>
      <c r="J192" s="3">
        <f t="shared" si="10"/>
        <v>8</v>
      </c>
      <c r="K192"/>
      <c r="L192"/>
      <c r="M192"/>
      <c r="N192"/>
      <c r="O192"/>
      <c r="P192"/>
    </row>
    <row r="193" spans="1:16" ht="15" x14ac:dyDescent="0.25">
      <c r="A193" t="s">
        <v>68</v>
      </c>
      <c r="B193" t="s">
        <v>6</v>
      </c>
      <c r="C193" s="1">
        <v>0</v>
      </c>
      <c r="E193" s="1">
        <v>0</v>
      </c>
      <c r="F193" s="1">
        <v>5</v>
      </c>
      <c r="G193" s="1">
        <v>0</v>
      </c>
      <c r="H193" s="1">
        <v>0</v>
      </c>
      <c r="I193" s="1">
        <v>0</v>
      </c>
      <c r="J193" s="3">
        <f t="shared" si="10"/>
        <v>5</v>
      </c>
      <c r="K193"/>
      <c r="L193"/>
      <c r="M193"/>
      <c r="N193"/>
      <c r="O193"/>
      <c r="P193"/>
    </row>
    <row r="194" spans="1:16" ht="15" x14ac:dyDescent="0.25">
      <c r="A194" t="s">
        <v>157</v>
      </c>
      <c r="B194" t="s">
        <v>6</v>
      </c>
      <c r="C194" s="1">
        <v>0</v>
      </c>
      <c r="E194" s="1">
        <v>0</v>
      </c>
      <c r="F194" s="1">
        <v>3</v>
      </c>
      <c r="G194" s="1">
        <v>0</v>
      </c>
      <c r="H194" s="1">
        <v>0</v>
      </c>
      <c r="I194" s="1">
        <v>0</v>
      </c>
      <c r="J194" s="3">
        <f t="shared" si="10"/>
        <v>3</v>
      </c>
      <c r="K194"/>
      <c r="L194"/>
      <c r="M194"/>
      <c r="N194"/>
      <c r="O194"/>
      <c r="P194"/>
    </row>
    <row r="195" spans="1:16" ht="15" x14ac:dyDescent="0.25">
      <c r="A195" t="s">
        <v>61</v>
      </c>
      <c r="B195" t="s">
        <v>58</v>
      </c>
      <c r="C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3</v>
      </c>
      <c r="J195" s="3">
        <f t="shared" si="10"/>
        <v>3</v>
      </c>
      <c r="K195"/>
      <c r="L195"/>
      <c r="M195"/>
      <c r="N195"/>
      <c r="O195"/>
      <c r="P195"/>
    </row>
    <row r="197" spans="1:16" ht="15" x14ac:dyDescent="0.25">
      <c r="A197" s="8" t="s">
        <v>80</v>
      </c>
    </row>
    <row r="198" spans="1:16" ht="15" x14ac:dyDescent="0.25">
      <c r="A198" t="s">
        <v>99</v>
      </c>
      <c r="B198" t="s">
        <v>6</v>
      </c>
      <c r="C198" s="1">
        <v>7</v>
      </c>
      <c r="E198" s="1">
        <f>0.2*7</f>
        <v>1.4000000000000001</v>
      </c>
      <c r="F198" s="1">
        <v>0</v>
      </c>
      <c r="G198" s="1">
        <v>7</v>
      </c>
      <c r="H198" s="1">
        <v>0</v>
      </c>
      <c r="I198" s="1">
        <v>0</v>
      </c>
      <c r="J198" s="3">
        <f t="shared" ref="J198:J201" si="11">SUM(E198:G198)</f>
        <v>8.4</v>
      </c>
      <c r="K198"/>
      <c r="L198"/>
      <c r="M198"/>
      <c r="N198"/>
      <c r="O198"/>
      <c r="P198"/>
    </row>
    <row r="199" spans="1:16" ht="15" x14ac:dyDescent="0.25">
      <c r="A199" t="s">
        <v>100</v>
      </c>
      <c r="B199" t="s">
        <v>101</v>
      </c>
      <c r="C199" s="1">
        <v>27</v>
      </c>
      <c r="E199" s="1">
        <f>0.2*27</f>
        <v>5.4</v>
      </c>
      <c r="F199" s="1">
        <v>0</v>
      </c>
      <c r="G199" s="1">
        <v>0</v>
      </c>
      <c r="H199" s="1">
        <v>0</v>
      </c>
      <c r="I199" s="1">
        <v>0</v>
      </c>
      <c r="J199" s="3">
        <f t="shared" si="11"/>
        <v>5.4</v>
      </c>
      <c r="K199"/>
      <c r="L199"/>
      <c r="M199"/>
      <c r="N199"/>
      <c r="O199"/>
      <c r="P199"/>
    </row>
    <row r="200" spans="1:16" ht="15" x14ac:dyDescent="0.25">
      <c r="A200" t="s">
        <v>67</v>
      </c>
      <c r="B200" t="s">
        <v>14</v>
      </c>
      <c r="C200" s="1">
        <v>0</v>
      </c>
      <c r="E200" s="1">
        <v>0</v>
      </c>
      <c r="F200" s="1">
        <v>0</v>
      </c>
      <c r="G200" s="1">
        <v>5</v>
      </c>
      <c r="H200" s="1">
        <v>0</v>
      </c>
      <c r="I200" s="1">
        <v>0</v>
      </c>
      <c r="J200" s="3">
        <f t="shared" si="11"/>
        <v>5</v>
      </c>
      <c r="K200"/>
      <c r="L200"/>
      <c r="M200"/>
      <c r="N200"/>
      <c r="O200"/>
      <c r="P200"/>
    </row>
    <row r="201" spans="1:16" ht="15" x14ac:dyDescent="0.25">
      <c r="A201" t="s">
        <v>168</v>
      </c>
      <c r="B201" t="s">
        <v>6</v>
      </c>
      <c r="C201" s="1">
        <v>0</v>
      </c>
      <c r="E201" s="1">
        <v>0</v>
      </c>
      <c r="F201" s="1">
        <v>0</v>
      </c>
      <c r="G201" s="1">
        <v>3</v>
      </c>
      <c r="H201" s="1">
        <v>0</v>
      </c>
      <c r="I201" s="1">
        <v>0</v>
      </c>
      <c r="J201" s="3">
        <f t="shared" si="11"/>
        <v>3</v>
      </c>
      <c r="K201"/>
      <c r="L201"/>
      <c r="M201"/>
      <c r="N201"/>
      <c r="O201"/>
      <c r="P201"/>
    </row>
    <row r="203" spans="1:16" ht="15" x14ac:dyDescent="0.25">
      <c r="A203" s="8" t="s">
        <v>83</v>
      </c>
    </row>
    <row r="205" spans="1:16" ht="15" x14ac:dyDescent="0.25">
      <c r="A205" s="8" t="s">
        <v>84</v>
      </c>
    </row>
    <row r="206" spans="1:16" ht="15" x14ac:dyDescent="0.25">
      <c r="A206" s="6" t="s">
        <v>73</v>
      </c>
      <c r="B206" t="s">
        <v>58</v>
      </c>
      <c r="C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7</v>
      </c>
      <c r="J206" s="3">
        <f>SUM(E206:I206)</f>
        <v>7</v>
      </c>
    </row>
    <row r="207" spans="1:16" ht="15" x14ac:dyDescent="0.25">
      <c r="A207" s="6" t="s">
        <v>105</v>
      </c>
      <c r="B207" t="s">
        <v>209</v>
      </c>
      <c r="C207" s="1">
        <v>0</v>
      </c>
      <c r="E207" s="1">
        <v>0</v>
      </c>
      <c r="F207" s="1">
        <v>0</v>
      </c>
      <c r="G207" s="1">
        <v>5</v>
      </c>
      <c r="H207" s="1">
        <v>0</v>
      </c>
      <c r="I207" s="1">
        <v>0</v>
      </c>
      <c r="J207" s="3">
        <f>SUM(E207:I207)</f>
        <v>5</v>
      </c>
    </row>
    <row r="208" spans="1:16" ht="15" x14ac:dyDescent="0.25">
      <c r="A208" s="6" t="s">
        <v>150</v>
      </c>
      <c r="B208" t="s">
        <v>77</v>
      </c>
      <c r="C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5</v>
      </c>
      <c r="J208" s="3">
        <f>SUM(E208:I208)</f>
        <v>5</v>
      </c>
    </row>
    <row r="210" spans="1:16" ht="15" x14ac:dyDescent="0.25">
      <c r="A210" s="8" t="s">
        <v>108</v>
      </c>
    </row>
    <row r="211" spans="1:16" ht="15" x14ac:dyDescent="0.25">
      <c r="A211" s="8"/>
    </row>
    <row r="213" spans="1:16" ht="15" x14ac:dyDescent="0.25">
      <c r="A213" s="8" t="s">
        <v>109</v>
      </c>
    </row>
    <row r="214" spans="1:16" ht="15" x14ac:dyDescent="0.25">
      <c r="A214" s="8" t="s">
        <v>110</v>
      </c>
    </row>
    <row r="215" spans="1:16" ht="15" x14ac:dyDescent="0.25">
      <c r="A215" s="6" t="s">
        <v>36</v>
      </c>
      <c r="B215" t="s">
        <v>9</v>
      </c>
      <c r="C215" s="1">
        <v>0</v>
      </c>
      <c r="E215" s="1">
        <v>0</v>
      </c>
      <c r="F215" s="1">
        <v>0</v>
      </c>
      <c r="G215" s="1">
        <v>5</v>
      </c>
      <c r="H215" s="1">
        <v>5</v>
      </c>
      <c r="I215" s="1">
        <v>0</v>
      </c>
      <c r="J215" s="3">
        <f>SUM(C215:I215)</f>
        <v>10</v>
      </c>
      <c r="K215"/>
      <c r="L215"/>
      <c r="M215"/>
      <c r="N215"/>
      <c r="O215"/>
      <c r="P215"/>
    </row>
    <row r="216" spans="1:16" ht="15" x14ac:dyDescent="0.25">
      <c r="A216" s="8"/>
    </row>
    <row r="217" spans="1:16" ht="15" x14ac:dyDescent="0.25">
      <c r="A217" s="8" t="s">
        <v>111</v>
      </c>
    </row>
    <row r="218" spans="1:16" ht="15" x14ac:dyDescent="0.25">
      <c r="A218" t="s">
        <v>38</v>
      </c>
      <c r="B218" t="s">
        <v>9</v>
      </c>
      <c r="C218" s="1">
        <v>0</v>
      </c>
      <c r="E218" s="1">
        <v>0</v>
      </c>
      <c r="F218" s="1">
        <v>7</v>
      </c>
      <c r="G218" s="1">
        <v>7</v>
      </c>
      <c r="H218" s="1">
        <v>0</v>
      </c>
      <c r="I218" s="1">
        <v>0</v>
      </c>
      <c r="J218" s="3">
        <f>SUM(E218:G218)</f>
        <v>14</v>
      </c>
      <c r="K218"/>
      <c r="L218"/>
      <c r="M218"/>
      <c r="N218"/>
      <c r="O218"/>
      <c r="P218"/>
    </row>
    <row r="219" spans="1:16" ht="15" x14ac:dyDescent="0.25">
      <c r="A219" t="s">
        <v>112</v>
      </c>
      <c r="B219" t="s">
        <v>101</v>
      </c>
      <c r="C219" s="1">
        <v>17.8</v>
      </c>
      <c r="E219" s="1">
        <f>0.2*17.8</f>
        <v>3.5600000000000005</v>
      </c>
      <c r="F219" s="1">
        <v>5</v>
      </c>
      <c r="G219" s="1">
        <v>3</v>
      </c>
      <c r="H219" s="1">
        <v>0</v>
      </c>
      <c r="I219" s="1">
        <v>0</v>
      </c>
      <c r="J219" s="3">
        <f>SUM(E219:G219)</f>
        <v>11.56</v>
      </c>
      <c r="K219"/>
      <c r="L219"/>
      <c r="M219"/>
      <c r="N219"/>
      <c r="O219"/>
      <c r="P219"/>
    </row>
    <row r="220" spans="1:16" ht="15" x14ac:dyDescent="0.25">
      <c r="A220" t="s">
        <v>82</v>
      </c>
      <c r="B220" t="s">
        <v>6</v>
      </c>
      <c r="C220" s="1">
        <v>36</v>
      </c>
      <c r="E220" s="1">
        <f>0.2*36</f>
        <v>7.2</v>
      </c>
      <c r="F220" s="1">
        <v>0</v>
      </c>
      <c r="G220" s="1">
        <v>3</v>
      </c>
      <c r="H220" s="1">
        <v>0</v>
      </c>
      <c r="I220" s="1">
        <v>0</v>
      </c>
      <c r="J220" s="3">
        <f>SUM(E220:G220)</f>
        <v>10.199999999999999</v>
      </c>
      <c r="K220"/>
      <c r="L220"/>
      <c r="M220"/>
      <c r="N220"/>
      <c r="O220"/>
      <c r="P220"/>
    </row>
    <row r="222" spans="1:16" ht="15" x14ac:dyDescent="0.25">
      <c r="A222" s="8" t="s">
        <v>115</v>
      </c>
    </row>
    <row r="223" spans="1:16" ht="15" x14ac:dyDescent="0.25">
      <c r="A223" t="s">
        <v>116</v>
      </c>
      <c r="B223" t="s">
        <v>27</v>
      </c>
      <c r="C223" s="1">
        <v>43.36</v>
      </c>
      <c r="E223" s="1">
        <f>0.2*43.36</f>
        <v>8.6720000000000006</v>
      </c>
      <c r="F223" s="1">
        <v>7</v>
      </c>
      <c r="G223" s="1">
        <v>7</v>
      </c>
      <c r="H223" s="1">
        <v>0</v>
      </c>
      <c r="I223" s="1">
        <v>3</v>
      </c>
      <c r="J223" s="3">
        <f>SUM(E223:I223)</f>
        <v>25.672000000000001</v>
      </c>
    </row>
    <row r="224" spans="1:16" ht="15" x14ac:dyDescent="0.25">
      <c r="A224" t="s">
        <v>112</v>
      </c>
      <c r="B224" t="s">
        <v>101</v>
      </c>
      <c r="C224" s="1">
        <v>0</v>
      </c>
      <c r="E224" s="1">
        <v>0</v>
      </c>
      <c r="F224" s="1">
        <v>5</v>
      </c>
      <c r="G224" s="1">
        <v>5</v>
      </c>
      <c r="H224" s="1">
        <v>0</v>
      </c>
      <c r="I224" s="1">
        <v>5</v>
      </c>
      <c r="J224" s="3">
        <f>SUM(E224:I224)</f>
        <v>15</v>
      </c>
      <c r="K224"/>
      <c r="L224"/>
      <c r="M224"/>
      <c r="N224"/>
      <c r="O224"/>
      <c r="P224"/>
    </row>
    <row r="225" spans="1:16" ht="15" x14ac:dyDescent="0.25">
      <c r="A225" t="s">
        <v>113</v>
      </c>
      <c r="B225" t="s">
        <v>114</v>
      </c>
      <c r="C225" s="1">
        <v>5.6</v>
      </c>
      <c r="E225" s="1">
        <f>0.2*5.6</f>
        <v>1.1199999999999999</v>
      </c>
      <c r="F225" s="1">
        <v>3</v>
      </c>
      <c r="G225" s="1">
        <v>3</v>
      </c>
      <c r="H225" s="1">
        <v>0</v>
      </c>
      <c r="I225" s="1">
        <v>0</v>
      </c>
      <c r="J225" s="3">
        <f>SUM(E225:I225)</f>
        <v>7.12</v>
      </c>
      <c r="K225"/>
      <c r="L225"/>
      <c r="M225"/>
      <c r="N225"/>
      <c r="O225"/>
      <c r="P225"/>
    </row>
    <row r="226" spans="1:16" ht="15" x14ac:dyDescent="0.25">
      <c r="A226" t="s">
        <v>214</v>
      </c>
      <c r="B226" t="s">
        <v>9</v>
      </c>
      <c r="C226" s="1">
        <v>0</v>
      </c>
      <c r="E226" s="1">
        <v>0</v>
      </c>
      <c r="F226" s="1">
        <v>0</v>
      </c>
      <c r="G226" s="1">
        <v>0</v>
      </c>
      <c r="H226" s="1">
        <v>7</v>
      </c>
      <c r="I226" s="1">
        <v>0</v>
      </c>
      <c r="J226" s="3">
        <f>SUM(E226:I226)</f>
        <v>7</v>
      </c>
      <c r="K226"/>
      <c r="L226"/>
      <c r="M226"/>
      <c r="N226"/>
      <c r="O226"/>
      <c r="P226"/>
    </row>
    <row r="227" spans="1:16" ht="15" x14ac:dyDescent="0.25">
      <c r="A227" t="s">
        <v>38</v>
      </c>
      <c r="B227" t="s">
        <v>9</v>
      </c>
      <c r="C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3</v>
      </c>
      <c r="J227" s="3">
        <f>SUM(E227:I227)</f>
        <v>3</v>
      </c>
      <c r="K227"/>
      <c r="L227"/>
      <c r="M227"/>
      <c r="N227"/>
      <c r="O227"/>
      <c r="P227"/>
    </row>
    <row r="229" spans="1:16" ht="15" x14ac:dyDescent="0.25">
      <c r="A229" s="8" t="s">
        <v>117</v>
      </c>
    </row>
    <row r="230" spans="1:16" ht="15" x14ac:dyDescent="0.25">
      <c r="A230" t="s">
        <v>116</v>
      </c>
      <c r="B230" t="s">
        <v>27</v>
      </c>
      <c r="C230" s="1">
        <v>20.6</v>
      </c>
      <c r="E230" s="1">
        <f>0.2*20.6</f>
        <v>4.12</v>
      </c>
      <c r="F230" s="1">
        <v>7</v>
      </c>
      <c r="G230" s="1">
        <v>0</v>
      </c>
      <c r="H230" s="1">
        <v>0</v>
      </c>
      <c r="I230" s="1">
        <v>0</v>
      </c>
      <c r="J230" s="3">
        <f t="shared" ref="J230:J233" si="12">SUM(E230:G230)</f>
        <v>11.120000000000001</v>
      </c>
      <c r="K230"/>
      <c r="L230"/>
      <c r="M230"/>
      <c r="N230"/>
      <c r="O230"/>
      <c r="P230"/>
    </row>
    <row r="231" spans="1:16" ht="15" x14ac:dyDescent="0.25">
      <c r="A231" t="s">
        <v>85</v>
      </c>
      <c r="B231" t="s">
        <v>9</v>
      </c>
      <c r="C231" s="1">
        <v>29.6</v>
      </c>
      <c r="E231" s="1">
        <f>0.2*29.6</f>
        <v>5.9200000000000008</v>
      </c>
      <c r="F231" s="1">
        <v>0</v>
      </c>
      <c r="G231" s="1">
        <v>3</v>
      </c>
      <c r="H231" s="1">
        <v>0</v>
      </c>
      <c r="I231" s="1">
        <v>0</v>
      </c>
      <c r="J231" s="3">
        <f t="shared" si="12"/>
        <v>8.9200000000000017</v>
      </c>
      <c r="K231"/>
      <c r="L231"/>
      <c r="M231"/>
      <c r="N231"/>
      <c r="O231"/>
      <c r="P231"/>
    </row>
    <row r="232" spans="1:16" ht="15" x14ac:dyDescent="0.25">
      <c r="A232" t="s">
        <v>180</v>
      </c>
      <c r="B232" t="s">
        <v>9</v>
      </c>
      <c r="C232" s="1">
        <v>0</v>
      </c>
      <c r="E232" s="1">
        <v>0</v>
      </c>
      <c r="F232" s="1">
        <v>5</v>
      </c>
      <c r="G232" s="1">
        <v>0</v>
      </c>
      <c r="H232" s="1">
        <v>0</v>
      </c>
      <c r="I232" s="1">
        <v>0</v>
      </c>
      <c r="J232" s="3">
        <f t="shared" si="12"/>
        <v>5</v>
      </c>
      <c r="K232"/>
      <c r="L232"/>
      <c r="M232"/>
      <c r="N232"/>
      <c r="O232"/>
      <c r="P232"/>
    </row>
    <row r="233" spans="1:16" ht="15" x14ac:dyDescent="0.25">
      <c r="A233" t="s">
        <v>81</v>
      </c>
      <c r="B233" t="s">
        <v>4</v>
      </c>
      <c r="C233" s="1">
        <v>0</v>
      </c>
      <c r="E233" s="1">
        <v>0</v>
      </c>
      <c r="F233" s="1">
        <v>3</v>
      </c>
      <c r="G233" s="1">
        <v>0</v>
      </c>
      <c r="H233" s="1">
        <v>0</v>
      </c>
      <c r="I233" s="1">
        <v>0</v>
      </c>
      <c r="J233" s="3">
        <f t="shared" si="12"/>
        <v>3</v>
      </c>
      <c r="K233"/>
      <c r="L233"/>
      <c r="M233"/>
      <c r="N233"/>
      <c r="O233"/>
      <c r="P233"/>
    </row>
    <row r="235" spans="1:16" ht="15" x14ac:dyDescent="0.25">
      <c r="A235" s="8" t="s">
        <v>120</v>
      </c>
    </row>
    <row r="236" spans="1:16" ht="15" x14ac:dyDescent="0.25">
      <c r="A236" t="s">
        <v>122</v>
      </c>
      <c r="B236" t="s">
        <v>9</v>
      </c>
      <c r="C236" s="1">
        <v>19.36</v>
      </c>
      <c r="E236" s="1">
        <f>0.2*19.36</f>
        <v>3.8719999999999999</v>
      </c>
      <c r="F236" s="1">
        <v>7</v>
      </c>
      <c r="G236" s="1">
        <v>7</v>
      </c>
      <c r="H236" s="1">
        <v>0</v>
      </c>
      <c r="I236" s="1">
        <v>0</v>
      </c>
      <c r="J236" s="3">
        <f>SUM(E236:I236)</f>
        <v>17.872</v>
      </c>
      <c r="K236"/>
      <c r="L236"/>
      <c r="M236"/>
      <c r="N236"/>
      <c r="O236"/>
      <c r="P236"/>
    </row>
    <row r="237" spans="1:16" ht="15" x14ac:dyDescent="0.25">
      <c r="A237" t="s">
        <v>121</v>
      </c>
      <c r="B237" t="s">
        <v>58</v>
      </c>
      <c r="C237" s="1">
        <v>15</v>
      </c>
      <c r="E237" s="1">
        <f>0.2*15</f>
        <v>3</v>
      </c>
      <c r="F237" s="1">
        <v>3</v>
      </c>
      <c r="G237" s="1">
        <v>3</v>
      </c>
      <c r="H237" s="1">
        <v>0</v>
      </c>
      <c r="I237" s="1">
        <v>7</v>
      </c>
      <c r="J237" s="3">
        <f>SUM(E237:I237)</f>
        <v>16</v>
      </c>
      <c r="K237"/>
      <c r="L237"/>
      <c r="M237"/>
      <c r="N237"/>
      <c r="O237"/>
      <c r="P237"/>
    </row>
    <row r="238" spans="1:16" ht="15" x14ac:dyDescent="0.25">
      <c r="A238" t="s">
        <v>201</v>
      </c>
      <c r="B238" t="s">
        <v>9</v>
      </c>
      <c r="C238" s="1">
        <v>7.72</v>
      </c>
      <c r="E238" s="1">
        <f>0.2*7.72</f>
        <v>1.544</v>
      </c>
      <c r="F238" s="1">
        <v>5</v>
      </c>
      <c r="G238" s="1">
        <v>5</v>
      </c>
      <c r="H238" s="1">
        <v>0</v>
      </c>
      <c r="I238" s="1">
        <v>0</v>
      </c>
      <c r="J238" s="3">
        <f>SUM(E238:I238)</f>
        <v>11.544</v>
      </c>
      <c r="K238"/>
      <c r="L238"/>
      <c r="M238"/>
      <c r="N238"/>
      <c r="O238"/>
      <c r="P238"/>
    </row>
    <row r="239" spans="1:16" ht="15" x14ac:dyDescent="0.25">
      <c r="A239" t="s">
        <v>181</v>
      </c>
      <c r="B239" t="s">
        <v>127</v>
      </c>
      <c r="C239" s="1">
        <v>0</v>
      </c>
      <c r="E239" s="1">
        <v>0</v>
      </c>
      <c r="F239" s="1">
        <v>3</v>
      </c>
      <c r="G239" s="1">
        <v>0</v>
      </c>
      <c r="H239" s="1">
        <v>0</v>
      </c>
      <c r="I239" s="1">
        <v>5</v>
      </c>
      <c r="J239" s="3">
        <f>SUM(E239:I239)</f>
        <v>8</v>
      </c>
      <c r="K239"/>
      <c r="L239"/>
      <c r="M239"/>
      <c r="N239"/>
      <c r="O239"/>
      <c r="P239"/>
    </row>
    <row r="240" spans="1:16" ht="15" x14ac:dyDescent="0.25">
      <c r="A240" t="s">
        <v>169</v>
      </c>
      <c r="B240" t="s">
        <v>162</v>
      </c>
      <c r="C240" s="1">
        <v>3</v>
      </c>
      <c r="E240" s="1">
        <f>0.2*3</f>
        <v>0.60000000000000009</v>
      </c>
      <c r="F240" s="1">
        <v>0</v>
      </c>
      <c r="G240" s="1">
        <v>3</v>
      </c>
      <c r="H240" s="1">
        <v>0</v>
      </c>
      <c r="I240" s="1">
        <v>0</v>
      </c>
      <c r="J240" s="3">
        <f>SUM(E240:I240)</f>
        <v>3.6</v>
      </c>
      <c r="K240"/>
      <c r="L240"/>
      <c r="M240"/>
      <c r="N240"/>
      <c r="O240"/>
      <c r="P240"/>
    </row>
    <row r="242" spans="1:16" ht="15" x14ac:dyDescent="0.25">
      <c r="A242" s="8" t="s">
        <v>124</v>
      </c>
    </row>
    <row r="243" spans="1:16" ht="15" x14ac:dyDescent="0.25">
      <c r="A243" t="s">
        <v>215</v>
      </c>
      <c r="B243" t="s">
        <v>145</v>
      </c>
      <c r="C243" s="1">
        <v>0</v>
      </c>
      <c r="E243" s="1">
        <v>0</v>
      </c>
      <c r="F243" s="1">
        <v>0</v>
      </c>
      <c r="G243" s="1">
        <v>5</v>
      </c>
      <c r="H243" s="1">
        <v>7</v>
      </c>
      <c r="I243" s="1">
        <v>7</v>
      </c>
      <c r="J243" s="3">
        <f t="shared" ref="J243:J249" si="13">SUM(E243:I243)</f>
        <v>19</v>
      </c>
    </row>
    <row r="244" spans="1:16" ht="15" x14ac:dyDescent="0.25">
      <c r="A244" t="s">
        <v>126</v>
      </c>
      <c r="B244" t="s">
        <v>127</v>
      </c>
      <c r="C244" s="1">
        <v>5</v>
      </c>
      <c r="E244" s="1">
        <f>0.2*5</f>
        <v>1</v>
      </c>
      <c r="F244" s="1">
        <v>5</v>
      </c>
      <c r="G244" s="1">
        <v>3</v>
      </c>
      <c r="H244" s="1">
        <v>0</v>
      </c>
      <c r="I244" s="1">
        <v>5</v>
      </c>
      <c r="J244" s="3">
        <f t="shared" si="13"/>
        <v>14</v>
      </c>
      <c r="K244"/>
      <c r="L244"/>
      <c r="M244"/>
      <c r="N244"/>
      <c r="O244"/>
      <c r="P244"/>
    </row>
    <row r="245" spans="1:16" ht="15" x14ac:dyDescent="0.25">
      <c r="A245" t="s">
        <v>88</v>
      </c>
      <c r="B245" t="s">
        <v>182</v>
      </c>
      <c r="C245" s="1">
        <v>0</v>
      </c>
      <c r="E245" s="1">
        <v>0</v>
      </c>
      <c r="F245" s="1">
        <v>7</v>
      </c>
      <c r="G245" s="1">
        <v>0</v>
      </c>
      <c r="H245" s="1">
        <v>0</v>
      </c>
      <c r="I245" s="1">
        <v>0</v>
      </c>
      <c r="J245" s="3">
        <f t="shared" si="13"/>
        <v>7</v>
      </c>
      <c r="K245"/>
      <c r="L245"/>
      <c r="M245"/>
      <c r="N245"/>
      <c r="O245"/>
      <c r="P245"/>
    </row>
    <row r="246" spans="1:16" ht="15" x14ac:dyDescent="0.25">
      <c r="A246" t="s">
        <v>152</v>
      </c>
      <c r="B246" t="s">
        <v>153</v>
      </c>
      <c r="C246" s="1">
        <v>0</v>
      </c>
      <c r="E246" s="1">
        <v>0</v>
      </c>
      <c r="F246" s="1">
        <v>0</v>
      </c>
      <c r="G246" s="1">
        <v>7</v>
      </c>
      <c r="H246" s="1">
        <v>0</v>
      </c>
      <c r="I246" s="1">
        <v>0</v>
      </c>
      <c r="J246" s="3">
        <f t="shared" si="13"/>
        <v>7</v>
      </c>
      <c r="K246"/>
      <c r="L246"/>
      <c r="M246"/>
      <c r="N246"/>
      <c r="O246"/>
      <c r="P246"/>
    </row>
    <row r="247" spans="1:16" ht="15" x14ac:dyDescent="0.25">
      <c r="A247" t="s">
        <v>167</v>
      </c>
      <c r="B247" t="s">
        <v>6</v>
      </c>
      <c r="C247" s="1">
        <v>0</v>
      </c>
      <c r="E247" s="1">
        <v>0</v>
      </c>
      <c r="F247" s="1">
        <v>0</v>
      </c>
      <c r="G247" s="1">
        <v>0</v>
      </c>
      <c r="H247" s="1">
        <v>5</v>
      </c>
      <c r="I247" s="1">
        <v>0</v>
      </c>
      <c r="J247" s="3">
        <f t="shared" si="13"/>
        <v>5</v>
      </c>
      <c r="K247"/>
      <c r="L247"/>
      <c r="M247"/>
      <c r="N247"/>
      <c r="O247"/>
      <c r="P247"/>
    </row>
    <row r="248" spans="1:16" ht="15" x14ac:dyDescent="0.25">
      <c r="A248" t="s">
        <v>123</v>
      </c>
      <c r="B248" t="s">
        <v>27</v>
      </c>
      <c r="C248" s="1">
        <v>0</v>
      </c>
      <c r="E248" s="1">
        <v>0</v>
      </c>
      <c r="F248" s="1">
        <v>3</v>
      </c>
      <c r="G248" s="1">
        <v>0</v>
      </c>
      <c r="H248" s="1">
        <v>0</v>
      </c>
      <c r="I248" s="1">
        <v>0</v>
      </c>
      <c r="J248" s="3">
        <f t="shared" si="13"/>
        <v>3</v>
      </c>
      <c r="K248"/>
      <c r="L248"/>
      <c r="M248"/>
      <c r="N248"/>
      <c r="O248"/>
      <c r="P248"/>
    </row>
    <row r="249" spans="1:16" ht="15" x14ac:dyDescent="0.25">
      <c r="A249" t="s">
        <v>118</v>
      </c>
      <c r="B249" t="s">
        <v>119</v>
      </c>
      <c r="C249" s="1">
        <v>0</v>
      </c>
      <c r="E249" s="1">
        <v>0</v>
      </c>
      <c r="F249" s="1">
        <v>0</v>
      </c>
      <c r="G249" s="1">
        <v>3</v>
      </c>
      <c r="H249" s="1">
        <v>0</v>
      </c>
      <c r="I249" s="1">
        <v>0</v>
      </c>
      <c r="J249" s="3">
        <f t="shared" si="13"/>
        <v>3</v>
      </c>
      <c r="K249"/>
      <c r="L249"/>
      <c r="M249"/>
      <c r="N249"/>
      <c r="O249"/>
      <c r="P249"/>
    </row>
    <row r="251" spans="1:16" ht="15" x14ac:dyDescent="0.25">
      <c r="A251" s="8" t="s">
        <v>125</v>
      </c>
    </row>
    <row r="252" spans="1:16" ht="15" x14ac:dyDescent="0.25">
      <c r="A252" t="s">
        <v>126</v>
      </c>
      <c r="B252" t="s">
        <v>127</v>
      </c>
      <c r="C252" s="1">
        <v>26</v>
      </c>
      <c r="E252" s="1">
        <f>0.2*26</f>
        <v>5.2</v>
      </c>
      <c r="F252" s="1">
        <v>0</v>
      </c>
      <c r="G252" s="1">
        <v>5</v>
      </c>
      <c r="H252" s="1">
        <v>0</v>
      </c>
      <c r="I252" s="1">
        <v>0</v>
      </c>
      <c r="J252" s="3">
        <f>SUM(E252:I252)</f>
        <v>10.199999999999999</v>
      </c>
      <c r="K252"/>
      <c r="L252"/>
      <c r="M252"/>
      <c r="N252"/>
      <c r="O252"/>
      <c r="P252"/>
    </row>
    <row r="253" spans="1:16" ht="15" x14ac:dyDescent="0.25">
      <c r="A253" t="s">
        <v>88</v>
      </c>
      <c r="B253" t="s">
        <v>182</v>
      </c>
      <c r="C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7</v>
      </c>
      <c r="J253" s="3">
        <f>SUM(E253:I253)</f>
        <v>7</v>
      </c>
      <c r="K253"/>
      <c r="L253"/>
      <c r="M253"/>
      <c r="N253"/>
      <c r="O253"/>
      <c r="P253"/>
    </row>
    <row r="254" spans="1:16" ht="15" x14ac:dyDescent="0.25">
      <c r="A254" t="s">
        <v>154</v>
      </c>
      <c r="B254" t="s">
        <v>145</v>
      </c>
      <c r="C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5</v>
      </c>
      <c r="J254" s="3">
        <f>SUM(E254:I254)</f>
        <v>5</v>
      </c>
      <c r="K254"/>
      <c r="L254"/>
      <c r="M254"/>
      <c r="N254"/>
      <c r="O254"/>
      <c r="P254"/>
    </row>
    <row r="255" spans="1:16" ht="15" x14ac:dyDescent="0.25">
      <c r="A255" t="s">
        <v>202</v>
      </c>
      <c r="B255" t="s">
        <v>203</v>
      </c>
      <c r="C255" s="1">
        <v>0</v>
      </c>
      <c r="E255" s="1">
        <v>0</v>
      </c>
      <c r="F255" s="1">
        <v>0</v>
      </c>
      <c r="G255" s="1">
        <v>3</v>
      </c>
      <c r="H255" s="1">
        <v>0</v>
      </c>
      <c r="I255" s="1">
        <v>0</v>
      </c>
      <c r="J255" s="3">
        <f>SUM(E255:I255)</f>
        <v>3</v>
      </c>
      <c r="K255"/>
      <c r="L255"/>
      <c r="M255"/>
      <c r="N255"/>
      <c r="O255"/>
      <c r="P255"/>
    </row>
    <row r="257" spans="1:16" ht="15" x14ac:dyDescent="0.25">
      <c r="A257" s="8" t="s">
        <v>128</v>
      </c>
    </row>
    <row r="259" spans="1:16" ht="15" x14ac:dyDescent="0.25">
      <c r="A259" s="8" t="s">
        <v>129</v>
      </c>
    </row>
    <row r="260" spans="1:16" ht="15" x14ac:dyDescent="0.25">
      <c r="A260" s="8" t="s">
        <v>130</v>
      </c>
    </row>
    <row r="262" spans="1:16" ht="15" x14ac:dyDescent="0.25">
      <c r="A262" s="8" t="s">
        <v>131</v>
      </c>
    </row>
    <row r="264" spans="1:16" ht="15" x14ac:dyDescent="0.25">
      <c r="A264" s="8" t="s">
        <v>132</v>
      </c>
    </row>
    <row r="265" spans="1:16" ht="15" x14ac:dyDescent="0.25">
      <c r="A265" t="s">
        <v>70</v>
      </c>
      <c r="B265" t="s">
        <v>27</v>
      </c>
      <c r="C265" s="1">
        <v>0</v>
      </c>
      <c r="E265" s="1">
        <v>0</v>
      </c>
      <c r="F265" s="1">
        <v>5</v>
      </c>
      <c r="G265" s="1">
        <v>5</v>
      </c>
      <c r="H265" s="1">
        <v>5</v>
      </c>
      <c r="I265" s="1">
        <v>5</v>
      </c>
      <c r="J265" s="3">
        <f>SUM(E265:I265)</f>
        <v>20</v>
      </c>
    </row>
    <row r="266" spans="1:16" ht="15" x14ac:dyDescent="0.25">
      <c r="A266" t="s">
        <v>96</v>
      </c>
      <c r="B266" t="s">
        <v>58</v>
      </c>
      <c r="C266" s="1">
        <v>7</v>
      </c>
      <c r="E266" s="1">
        <f>0.2*7</f>
        <v>1.4000000000000001</v>
      </c>
      <c r="F266" s="1">
        <v>7</v>
      </c>
      <c r="G266" s="1">
        <v>3</v>
      </c>
      <c r="H266" s="1">
        <v>0</v>
      </c>
      <c r="I266" s="1">
        <v>3</v>
      </c>
      <c r="J266" s="3">
        <f>SUM(E266:I266)</f>
        <v>14.4</v>
      </c>
      <c r="K266"/>
      <c r="L266"/>
      <c r="M266"/>
      <c r="N266"/>
      <c r="O266"/>
      <c r="P266"/>
    </row>
    <row r="267" spans="1:16" ht="15" x14ac:dyDescent="0.25">
      <c r="A267" t="s">
        <v>165</v>
      </c>
      <c r="B267" t="s">
        <v>6</v>
      </c>
      <c r="C267" s="1">
        <v>0</v>
      </c>
      <c r="E267" s="1">
        <v>0</v>
      </c>
      <c r="F267" s="1">
        <v>0</v>
      </c>
      <c r="G267" s="1">
        <v>0</v>
      </c>
      <c r="H267" s="1">
        <v>7</v>
      </c>
      <c r="I267" s="1">
        <v>7</v>
      </c>
      <c r="J267" s="3">
        <f>SUM(E267:I267)</f>
        <v>14</v>
      </c>
      <c r="K267"/>
      <c r="L267"/>
      <c r="M267"/>
      <c r="N267"/>
      <c r="O267"/>
      <c r="P267"/>
    </row>
    <row r="268" spans="1:16" ht="15" x14ac:dyDescent="0.25">
      <c r="A268" t="s">
        <v>183</v>
      </c>
      <c r="B268" t="s">
        <v>27</v>
      </c>
      <c r="C268" s="1">
        <v>0</v>
      </c>
      <c r="E268" s="1">
        <v>0</v>
      </c>
      <c r="F268" s="1">
        <v>3</v>
      </c>
      <c r="G268" s="1">
        <v>3</v>
      </c>
      <c r="H268" s="1">
        <v>0</v>
      </c>
      <c r="I268" s="1">
        <v>0</v>
      </c>
      <c r="J268" s="3">
        <f>SUM(E268:I268)</f>
        <v>6</v>
      </c>
      <c r="K268"/>
      <c r="L268"/>
      <c r="M268"/>
      <c r="N268"/>
      <c r="O268"/>
      <c r="P268"/>
    </row>
    <row r="270" spans="1:16" ht="15" x14ac:dyDescent="0.25">
      <c r="A270" s="8" t="s">
        <v>133</v>
      </c>
    </row>
    <row r="271" spans="1:16" ht="15" x14ac:dyDescent="0.25">
      <c r="A271" t="s">
        <v>104</v>
      </c>
      <c r="B271" t="s">
        <v>7</v>
      </c>
      <c r="C271" s="1">
        <v>27</v>
      </c>
      <c r="E271" s="1">
        <f>0.2*27</f>
        <v>5.4</v>
      </c>
      <c r="F271" s="1">
        <v>7</v>
      </c>
      <c r="G271" s="1">
        <v>7</v>
      </c>
      <c r="H271" s="1">
        <v>7</v>
      </c>
      <c r="I271" s="1">
        <v>5</v>
      </c>
      <c r="J271" s="3">
        <f t="shared" ref="J271:J276" si="14">SUM(E271:I271)</f>
        <v>31.4</v>
      </c>
    </row>
    <row r="272" spans="1:16" ht="15" x14ac:dyDescent="0.25">
      <c r="A272" t="s">
        <v>168</v>
      </c>
      <c r="B272" t="s">
        <v>6</v>
      </c>
      <c r="C272" s="1">
        <v>0</v>
      </c>
      <c r="E272" s="1">
        <v>0</v>
      </c>
      <c r="F272" s="1">
        <v>3</v>
      </c>
      <c r="G272" s="1">
        <v>0</v>
      </c>
      <c r="H272" s="1">
        <v>5</v>
      </c>
      <c r="I272" s="1">
        <v>7</v>
      </c>
      <c r="J272" s="3">
        <f t="shared" si="14"/>
        <v>15</v>
      </c>
      <c r="K272"/>
      <c r="L272"/>
      <c r="M272"/>
      <c r="N272"/>
      <c r="O272"/>
      <c r="P272"/>
    </row>
    <row r="273" spans="1:16" ht="15" x14ac:dyDescent="0.25">
      <c r="A273" t="s">
        <v>102</v>
      </c>
      <c r="B273" t="s">
        <v>103</v>
      </c>
      <c r="C273" s="1">
        <v>6</v>
      </c>
      <c r="E273" s="1">
        <f>0.2*6</f>
        <v>1.2000000000000002</v>
      </c>
      <c r="F273" s="1">
        <v>0</v>
      </c>
      <c r="G273" s="1">
        <v>5</v>
      </c>
      <c r="H273" s="1">
        <v>3</v>
      </c>
      <c r="I273" s="1">
        <v>0</v>
      </c>
      <c r="J273" s="3">
        <f t="shared" si="14"/>
        <v>9.1999999999999993</v>
      </c>
      <c r="K273"/>
      <c r="L273"/>
      <c r="M273"/>
      <c r="N273"/>
      <c r="O273"/>
      <c r="P273"/>
    </row>
    <row r="274" spans="1:16" ht="15" x14ac:dyDescent="0.25">
      <c r="A274" t="s">
        <v>100</v>
      </c>
      <c r="B274" t="s">
        <v>101</v>
      </c>
      <c r="C274" s="1">
        <v>0</v>
      </c>
      <c r="E274" s="1">
        <v>0</v>
      </c>
      <c r="F274" s="1">
        <v>5</v>
      </c>
      <c r="G274" s="1">
        <v>0</v>
      </c>
      <c r="H274" s="1">
        <v>0</v>
      </c>
      <c r="I274" s="1">
        <v>3</v>
      </c>
      <c r="J274" s="3">
        <f t="shared" si="14"/>
        <v>8</v>
      </c>
      <c r="K274"/>
      <c r="L274"/>
      <c r="M274"/>
      <c r="N274"/>
      <c r="O274"/>
      <c r="P274"/>
    </row>
    <row r="275" spans="1:16" ht="15" x14ac:dyDescent="0.25">
      <c r="A275" t="s">
        <v>134</v>
      </c>
      <c r="B275" t="s">
        <v>27</v>
      </c>
      <c r="C275" s="1">
        <v>21.6</v>
      </c>
      <c r="E275" s="1">
        <f>0.2*21.6</f>
        <v>4.32</v>
      </c>
      <c r="F275" s="1">
        <v>0</v>
      </c>
      <c r="G275" s="1">
        <v>3</v>
      </c>
      <c r="H275" s="1">
        <v>0</v>
      </c>
      <c r="I275" s="1">
        <v>0</v>
      </c>
      <c r="J275" s="3">
        <f t="shared" si="14"/>
        <v>7.32</v>
      </c>
      <c r="K275"/>
      <c r="L275"/>
      <c r="M275"/>
      <c r="N275"/>
      <c r="O275"/>
      <c r="P275"/>
    </row>
    <row r="276" spans="1:16" ht="15" x14ac:dyDescent="0.25">
      <c r="A276" t="s">
        <v>99</v>
      </c>
      <c r="B276" t="s">
        <v>6</v>
      </c>
      <c r="C276" s="1">
        <v>0</v>
      </c>
      <c r="E276" s="1">
        <v>0</v>
      </c>
      <c r="F276" s="1">
        <v>3</v>
      </c>
      <c r="G276" s="1">
        <v>0</v>
      </c>
      <c r="H276" s="1">
        <v>0</v>
      </c>
      <c r="I276" s="1">
        <v>0</v>
      </c>
      <c r="J276" s="3">
        <f t="shared" si="14"/>
        <v>3</v>
      </c>
      <c r="K276"/>
      <c r="L276"/>
      <c r="M276"/>
      <c r="N276"/>
      <c r="O276"/>
      <c r="P276"/>
    </row>
    <row r="278" spans="1:16" ht="15" x14ac:dyDescent="0.25">
      <c r="A278" s="8" t="s">
        <v>136</v>
      </c>
    </row>
    <row r="279" spans="1:16" ht="15" x14ac:dyDescent="0.25">
      <c r="A279" t="s">
        <v>158</v>
      </c>
      <c r="B279" t="s">
        <v>55</v>
      </c>
      <c r="C279" s="1">
        <v>13</v>
      </c>
      <c r="E279" s="1">
        <f>0.2*13</f>
        <v>2.6</v>
      </c>
      <c r="F279" s="1">
        <v>7</v>
      </c>
      <c r="G279" s="1">
        <v>5</v>
      </c>
      <c r="H279" s="1">
        <v>3</v>
      </c>
      <c r="I279" s="1">
        <v>0</v>
      </c>
      <c r="J279" s="3">
        <f t="shared" ref="J279:J286" si="15">SUM(E279:I279)</f>
        <v>17.600000000000001</v>
      </c>
    </row>
    <row r="280" spans="1:16" ht="15" x14ac:dyDescent="0.25">
      <c r="A280" t="s">
        <v>178</v>
      </c>
      <c r="B280" t="s">
        <v>137</v>
      </c>
      <c r="C280" s="1">
        <v>21</v>
      </c>
      <c r="E280" s="1">
        <f>0.2*21</f>
        <v>4.2</v>
      </c>
      <c r="F280" s="1">
        <v>0</v>
      </c>
      <c r="G280" s="1">
        <v>3</v>
      </c>
      <c r="H280" s="1">
        <v>7</v>
      </c>
      <c r="I280" s="1">
        <v>3</v>
      </c>
      <c r="J280" s="3">
        <f t="shared" si="15"/>
        <v>17.2</v>
      </c>
      <c r="K280"/>
      <c r="L280"/>
      <c r="M280"/>
      <c r="N280"/>
      <c r="O280"/>
      <c r="P280"/>
    </row>
    <row r="281" spans="1:16" ht="15" x14ac:dyDescent="0.25">
      <c r="A281" t="s">
        <v>106</v>
      </c>
      <c r="B281" t="s">
        <v>101</v>
      </c>
      <c r="C281" s="1">
        <v>0</v>
      </c>
      <c r="E281" s="1">
        <v>0</v>
      </c>
      <c r="F281" s="1">
        <v>5</v>
      </c>
      <c r="G281" s="1">
        <v>7</v>
      </c>
      <c r="H281" s="1">
        <v>0</v>
      </c>
      <c r="I281" s="1">
        <v>0</v>
      </c>
      <c r="J281" s="3">
        <f t="shared" si="15"/>
        <v>12</v>
      </c>
      <c r="K281"/>
      <c r="L281"/>
      <c r="M281"/>
      <c r="N281"/>
      <c r="O281"/>
      <c r="P281"/>
    </row>
    <row r="282" spans="1:16" ht="15" x14ac:dyDescent="0.25">
      <c r="A282" t="s">
        <v>102</v>
      </c>
      <c r="B282" t="s">
        <v>103</v>
      </c>
      <c r="C282" s="1">
        <v>5</v>
      </c>
      <c r="E282" s="1">
        <f>0.2*5</f>
        <v>1</v>
      </c>
      <c r="F282" s="1">
        <v>0</v>
      </c>
      <c r="G282" s="1">
        <v>0</v>
      </c>
      <c r="H282" s="1">
        <v>3</v>
      </c>
      <c r="I282" s="1">
        <v>5</v>
      </c>
      <c r="J282" s="3">
        <f t="shared" si="15"/>
        <v>9</v>
      </c>
      <c r="K282"/>
      <c r="L282"/>
      <c r="M282"/>
      <c r="N282"/>
      <c r="O282"/>
      <c r="P282"/>
    </row>
    <row r="283" spans="1:16" ht="15" x14ac:dyDescent="0.25">
      <c r="A283" t="s">
        <v>62</v>
      </c>
      <c r="B283" t="s">
        <v>14</v>
      </c>
      <c r="C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7</v>
      </c>
      <c r="J283" s="3">
        <f t="shared" si="15"/>
        <v>7</v>
      </c>
      <c r="K283"/>
      <c r="L283"/>
      <c r="M283"/>
      <c r="N283"/>
      <c r="O283"/>
      <c r="P283"/>
    </row>
    <row r="284" spans="1:16" ht="15" x14ac:dyDescent="0.25">
      <c r="A284" t="s">
        <v>135</v>
      </c>
      <c r="B284" t="s">
        <v>145</v>
      </c>
      <c r="C284" s="1">
        <v>0</v>
      </c>
      <c r="E284" s="1">
        <v>0</v>
      </c>
      <c r="F284" s="1">
        <v>0</v>
      </c>
      <c r="G284" s="1">
        <v>0</v>
      </c>
      <c r="H284" s="1">
        <v>5</v>
      </c>
      <c r="I284" s="1">
        <v>0</v>
      </c>
      <c r="J284" s="3">
        <f t="shared" si="15"/>
        <v>5</v>
      </c>
      <c r="K284"/>
      <c r="L284"/>
      <c r="M284"/>
      <c r="N284"/>
      <c r="O284"/>
      <c r="P284"/>
    </row>
    <row r="285" spans="1:16" ht="15" x14ac:dyDescent="0.25">
      <c r="A285" t="s">
        <v>184</v>
      </c>
      <c r="B285" t="s">
        <v>127</v>
      </c>
      <c r="C285" s="1">
        <v>0</v>
      </c>
      <c r="E285" s="1">
        <v>0</v>
      </c>
      <c r="F285" s="1">
        <v>3</v>
      </c>
      <c r="G285" s="1">
        <v>0</v>
      </c>
      <c r="H285" s="1">
        <v>0</v>
      </c>
      <c r="I285" s="1">
        <v>0</v>
      </c>
      <c r="J285" s="3">
        <f t="shared" si="15"/>
        <v>3</v>
      </c>
      <c r="K285"/>
      <c r="L285"/>
      <c r="M285"/>
      <c r="N285"/>
      <c r="O285"/>
      <c r="P285"/>
    </row>
    <row r="286" spans="1:16" ht="15" x14ac:dyDescent="0.25">
      <c r="A286" t="s">
        <v>185</v>
      </c>
      <c r="B286" t="s">
        <v>55</v>
      </c>
      <c r="C286" s="1">
        <v>0</v>
      </c>
      <c r="E286" s="1">
        <v>0</v>
      </c>
      <c r="F286" s="1">
        <v>3</v>
      </c>
      <c r="G286" s="1">
        <v>0</v>
      </c>
      <c r="H286" s="1">
        <v>0</v>
      </c>
      <c r="I286" s="1">
        <v>0</v>
      </c>
      <c r="J286" s="3">
        <f t="shared" si="15"/>
        <v>3</v>
      </c>
      <c r="K286"/>
      <c r="L286"/>
      <c r="M286"/>
      <c r="N286"/>
      <c r="O286"/>
      <c r="P286"/>
    </row>
    <row r="288" spans="1:16" ht="15" x14ac:dyDescent="0.25">
      <c r="A288" s="8" t="s">
        <v>139</v>
      </c>
    </row>
    <row r="289" spans="1:16" ht="15" x14ac:dyDescent="0.25">
      <c r="A289" t="s">
        <v>106</v>
      </c>
      <c r="B289" t="s">
        <v>101</v>
      </c>
      <c r="C289" s="1">
        <v>21</v>
      </c>
      <c r="E289" s="1">
        <f>0.2*21</f>
        <v>4.2</v>
      </c>
      <c r="F289" s="1">
        <v>7</v>
      </c>
      <c r="G289" s="1">
        <v>5</v>
      </c>
      <c r="H289" s="1">
        <v>0</v>
      </c>
      <c r="I289" s="1">
        <v>0</v>
      </c>
      <c r="J289" s="3">
        <f t="shared" ref="J289:J291" si="16">SUM(E289:I289)</f>
        <v>16.2</v>
      </c>
      <c r="K289"/>
      <c r="L289"/>
      <c r="M289"/>
      <c r="N289"/>
      <c r="O289"/>
      <c r="P289"/>
    </row>
    <row r="290" spans="1:16" ht="15" x14ac:dyDescent="0.25">
      <c r="A290" t="s">
        <v>138</v>
      </c>
      <c r="B290" t="s">
        <v>9</v>
      </c>
      <c r="C290" s="1">
        <v>7.88</v>
      </c>
      <c r="E290" s="1">
        <f>0.2*7.88</f>
        <v>1.5760000000000001</v>
      </c>
      <c r="F290" s="1">
        <v>0</v>
      </c>
      <c r="G290" s="1">
        <v>7</v>
      </c>
      <c r="H290" s="1">
        <v>0</v>
      </c>
      <c r="I290" s="1">
        <v>0</v>
      </c>
      <c r="J290" s="3">
        <f t="shared" si="16"/>
        <v>8.5760000000000005</v>
      </c>
      <c r="K290"/>
      <c r="L290"/>
      <c r="M290"/>
      <c r="N290"/>
      <c r="O290"/>
      <c r="P290"/>
    </row>
    <row r="291" spans="1:16" ht="15" x14ac:dyDescent="0.25">
      <c r="A291" t="s">
        <v>105</v>
      </c>
      <c r="B291" t="s">
        <v>4</v>
      </c>
      <c r="C291" s="1">
        <v>0</v>
      </c>
      <c r="E291" s="1">
        <v>0</v>
      </c>
      <c r="F291" s="1">
        <v>5</v>
      </c>
      <c r="G291" s="1">
        <v>0</v>
      </c>
      <c r="H291" s="1">
        <v>0</v>
      </c>
      <c r="I291" s="1">
        <v>0</v>
      </c>
      <c r="J291" s="3">
        <f t="shared" si="16"/>
        <v>5</v>
      </c>
      <c r="K291"/>
      <c r="L291"/>
      <c r="M291"/>
      <c r="N291"/>
      <c r="O291"/>
      <c r="P291"/>
    </row>
    <row r="293" spans="1:16" ht="15" x14ac:dyDescent="0.25">
      <c r="A293" s="8" t="s">
        <v>141</v>
      </c>
    </row>
    <row r="294" spans="1:16" ht="15" x14ac:dyDescent="0.25">
      <c r="A294" t="s">
        <v>107</v>
      </c>
      <c r="B294" t="s">
        <v>9</v>
      </c>
      <c r="C294" s="1">
        <v>5</v>
      </c>
      <c r="E294" s="1">
        <f>0.2*5</f>
        <v>1</v>
      </c>
      <c r="F294" s="1">
        <v>5</v>
      </c>
      <c r="G294" s="1">
        <v>7</v>
      </c>
      <c r="H294" s="1">
        <v>0</v>
      </c>
      <c r="I294" s="1">
        <v>0</v>
      </c>
      <c r="J294" s="3">
        <f>SUM(E294:I294)</f>
        <v>13</v>
      </c>
      <c r="K294"/>
      <c r="L294"/>
      <c r="M294"/>
      <c r="N294"/>
      <c r="O294"/>
      <c r="P294"/>
    </row>
    <row r="295" spans="1:16" ht="15" x14ac:dyDescent="0.25">
      <c r="A295" t="s">
        <v>170</v>
      </c>
      <c r="B295" t="s">
        <v>164</v>
      </c>
      <c r="C295" s="1">
        <v>0</v>
      </c>
      <c r="E295" s="1">
        <v>0</v>
      </c>
      <c r="F295" s="1">
        <v>7</v>
      </c>
      <c r="G295" s="1">
        <v>5</v>
      </c>
      <c r="H295" s="1">
        <v>0</v>
      </c>
      <c r="I295" s="1">
        <v>5</v>
      </c>
      <c r="J295" s="3">
        <f>SUM(E295:I295)</f>
        <v>17</v>
      </c>
      <c r="K295"/>
      <c r="L295"/>
      <c r="M295"/>
      <c r="N295"/>
      <c r="O295"/>
      <c r="P295"/>
    </row>
    <row r="296" spans="1:16" ht="15" x14ac:dyDescent="0.25">
      <c r="A296" t="s">
        <v>158</v>
      </c>
      <c r="B296" t="s">
        <v>55</v>
      </c>
      <c r="C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7</v>
      </c>
      <c r="J296" s="3">
        <f>SUM(E296:I296)</f>
        <v>7</v>
      </c>
      <c r="K296"/>
      <c r="L296"/>
      <c r="M296"/>
      <c r="N296"/>
      <c r="O296"/>
      <c r="P296"/>
    </row>
    <row r="297" spans="1:16" ht="15" x14ac:dyDescent="0.25">
      <c r="A297" t="s">
        <v>140</v>
      </c>
      <c r="B297" t="s">
        <v>58</v>
      </c>
      <c r="C297" s="1">
        <v>8</v>
      </c>
      <c r="E297" s="1">
        <v>1.6</v>
      </c>
      <c r="F297" s="1">
        <v>0</v>
      </c>
      <c r="G297" s="1">
        <v>0</v>
      </c>
      <c r="H297" s="1">
        <v>0</v>
      </c>
      <c r="I297" s="1">
        <v>3</v>
      </c>
      <c r="J297" s="3">
        <f>SUM(E297:I297)</f>
        <v>4.5999999999999996</v>
      </c>
      <c r="K297"/>
      <c r="L297"/>
      <c r="M297"/>
      <c r="N297"/>
      <c r="O297"/>
      <c r="P297"/>
    </row>
    <row r="299" spans="1:16" ht="15" x14ac:dyDescent="0.25">
      <c r="A299" s="8" t="s">
        <v>142</v>
      </c>
    </row>
    <row r="300" spans="1:16" ht="15" x14ac:dyDescent="0.25">
      <c r="J300" s="3"/>
      <c r="K300"/>
      <c r="L300"/>
      <c r="M300"/>
      <c r="N300"/>
      <c r="O300"/>
      <c r="P300"/>
    </row>
    <row r="302" spans="1:16" ht="15" x14ac:dyDescent="0.25">
      <c r="A302" s="5" t="s">
        <v>143</v>
      </c>
      <c r="B302" s="6"/>
      <c r="C302" s="7"/>
      <c r="D302" s="7"/>
    </row>
    <row r="303" spans="1:16" x14ac:dyDescent="0.2">
      <c r="A303" s="4" t="s">
        <v>144</v>
      </c>
      <c r="B303" s="6"/>
      <c r="C303" s="7"/>
      <c r="D303" s="7"/>
    </row>
    <row r="304" spans="1:16" x14ac:dyDescent="0.2">
      <c r="A304" s="4" t="s">
        <v>175</v>
      </c>
      <c r="B304" s="6"/>
      <c r="C304" s="7"/>
      <c r="D304" s="7"/>
    </row>
    <row r="305" spans="1:4" x14ac:dyDescent="0.2">
      <c r="A305" s="4" t="s">
        <v>172</v>
      </c>
      <c r="B305" s="6"/>
      <c r="C305" s="7"/>
      <c r="D305" s="7"/>
    </row>
    <row r="306" spans="1:4" x14ac:dyDescent="0.2">
      <c r="A306" s="4" t="s">
        <v>171</v>
      </c>
      <c r="B306" s="6"/>
      <c r="C306" s="7"/>
      <c r="D306" s="7"/>
    </row>
    <row r="307" spans="1:4" x14ac:dyDescent="0.2">
      <c r="A307" s="4" t="s">
        <v>173</v>
      </c>
    </row>
    <row r="308" spans="1:4" x14ac:dyDescent="0.2">
      <c r="A308" s="4" t="s">
        <v>174</v>
      </c>
    </row>
    <row r="309" spans="1:4" x14ac:dyDescent="0.2">
      <c r="A309" s="4" t="s">
        <v>176</v>
      </c>
    </row>
    <row r="310" spans="1:4" x14ac:dyDescent="0.2">
      <c r="A310" s="4" t="s">
        <v>225</v>
      </c>
    </row>
    <row r="311" spans="1:4" x14ac:dyDescent="0.2">
      <c r="A311" s="4" t="s">
        <v>226</v>
      </c>
    </row>
  </sheetData>
  <sortState ref="A291:J296">
    <sortCondition descending="1" ref="J296"/>
  </sortState>
  <phoneticPr fontId="8" type="noConversion"/>
  <pageMargins left="0" right="0" top="0.39409448818897641" bottom="0.39409448818897641" header="0" footer="0"/>
  <pageSetup paperSize="9" scale="52" orientation="portrait" r:id="rId1"/>
  <headerFooter>
    <oddHeader>&amp;C&amp;A</oddHeader>
    <oddFooter>&amp;CSivu &amp;P</oddFooter>
  </headerFooter>
  <rowBreaks count="4" manualBreakCount="4">
    <brk id="72" max="16383" man="1"/>
    <brk id="148" max="16383" man="1"/>
    <brk id="209" max="16383" man="1"/>
    <brk id="270" max="16383" man="1"/>
  </rowBreaks>
  <colBreaks count="1" manualBreakCount="1">
    <brk id="16" max="1048575" man="1"/>
  </colBreaks>
  <ignoredErrors>
    <ignoredError sqref="J29 J59 J128 J134:J136 J140:J141 J156 J218 J232 J233 J167:J169 J180:J182 J200:J201 J63 J12 J13:J14" formulaRange="1"/>
  </ignoredError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5" defaultRowHeight="14.25" x14ac:dyDescent="0.2"/>
  <cols>
    <col min="1" max="1" width="10.75" customWidth="1"/>
  </cols>
  <sheetData/>
  <phoneticPr fontId="8" type="noConversion"/>
  <pageMargins left="0" right="0" top="0.39409448818897641" bottom="0.39409448818897641" header="0" footer="0"/>
  <pageSetup paperSize="9" orientation="portrait" horizontalDpi="4294967292" verticalDpi="4294967292"/>
  <headerFooter>
    <oddHeader>&amp;C&amp;A</oddHeader>
    <oddFooter>&amp;CSivu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5" defaultRowHeight="14.25" x14ac:dyDescent="0.2"/>
  <cols>
    <col min="1" max="1" width="10.75" customWidth="1"/>
  </cols>
  <sheetData/>
  <phoneticPr fontId="8" type="noConversion"/>
  <pageMargins left="0" right="0" top="0.39409448818897641" bottom="0.39409448818897641" header="0" footer="0"/>
  <pageSetup paperSize="9" orientation="portrait" horizontalDpi="4294967292" verticalDpi="4294967292"/>
  <headerFooter>
    <oddHeader>&amp;C&amp;A</oddHeader>
    <oddFooter>&amp;CSivu 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62</TotalTime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Taulukko1</vt:lpstr>
      <vt:lpstr>Taulukko2</vt:lpstr>
      <vt:lpstr>Taulukko3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Laura Ojanen</cp:lastModifiedBy>
  <cp:revision>2</cp:revision>
  <cp:lastPrinted>2014-11-30T14:12:42Z</cp:lastPrinted>
  <dcterms:created xsi:type="dcterms:W3CDTF">2014-04-01T11:11:13Z</dcterms:created>
  <dcterms:modified xsi:type="dcterms:W3CDTF">2015-12-01T11:46:11Z</dcterms:modified>
</cp:coreProperties>
</file>