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Laura\OneDrive\Asiakirjat\Liiton hallinto\Valiokunnat\Otteluvaliokunta\"/>
    </mc:Choice>
  </mc:AlternateContent>
  <bookViews>
    <workbookView xWindow="0" yWindow="0" windowWidth="20490" windowHeight="7455"/>
  </bookViews>
  <sheets>
    <sheet name="Taulukko1" sheetId="1" r:id="rId1"/>
    <sheet name="Taulukko2" sheetId="2" r:id="rId2"/>
    <sheet name="Taulukko3" sheetId="3" r:id="rId3"/>
  </sheets>
  <definedNames>
    <definedName name="_xlnm._FilterDatabase" localSheetId="0" hidden="1">Taulukko1!$A$396:$F$399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5" i="1" l="1"/>
  <c r="F344" i="1"/>
  <c r="F208" i="1"/>
  <c r="F207" i="1"/>
  <c r="F206" i="1"/>
  <c r="F203" i="1"/>
  <c r="F202" i="1"/>
  <c r="F201" i="1"/>
  <c r="F200" i="1"/>
  <c r="F199" i="1"/>
  <c r="F198" i="1"/>
  <c r="F195" i="1"/>
  <c r="F281" i="1"/>
  <c r="F280" i="1"/>
  <c r="F271" i="1"/>
  <c r="F270" i="1"/>
  <c r="F269" i="1"/>
  <c r="F268" i="1"/>
  <c r="F267" i="1"/>
  <c r="F264" i="1"/>
  <c r="F263" i="1"/>
  <c r="F262" i="1"/>
  <c r="F261" i="1"/>
  <c r="F260" i="1"/>
  <c r="F259" i="1"/>
  <c r="F256" i="1"/>
  <c r="F255" i="1"/>
  <c r="F254" i="1"/>
  <c r="F253" i="1"/>
  <c r="F252" i="1"/>
  <c r="F251" i="1"/>
  <c r="F250" i="1"/>
  <c r="F247" i="1"/>
  <c r="F246" i="1"/>
  <c r="F245" i="1"/>
  <c r="F244" i="1"/>
  <c r="F243" i="1"/>
  <c r="F242" i="1"/>
  <c r="F241" i="1"/>
  <c r="F240" i="1"/>
  <c r="F239" i="1"/>
  <c r="F238" i="1"/>
  <c r="F235" i="1"/>
  <c r="F234" i="1"/>
  <c r="F233" i="1"/>
  <c r="F232" i="1"/>
  <c r="F231" i="1"/>
  <c r="F230" i="1"/>
  <c r="F227" i="1"/>
  <c r="F226" i="1"/>
  <c r="F225" i="1"/>
  <c r="F224" i="1"/>
  <c r="F223" i="1"/>
  <c r="F220" i="1"/>
  <c r="F219" i="1"/>
  <c r="F216" i="1"/>
  <c r="F215" i="1"/>
  <c r="F150" i="1"/>
  <c r="F149" i="1"/>
  <c r="F148" i="1"/>
  <c r="F147" i="1"/>
  <c r="F142" i="1"/>
  <c r="F141" i="1"/>
  <c r="F140" i="1"/>
  <c r="F139" i="1"/>
  <c r="F138" i="1"/>
  <c r="F137" i="1"/>
  <c r="F136" i="1"/>
  <c r="F133" i="1"/>
  <c r="F132" i="1"/>
  <c r="F131" i="1"/>
  <c r="F130" i="1"/>
  <c r="F129" i="1"/>
  <c r="F128" i="1"/>
  <c r="F127" i="1"/>
  <c r="F126" i="1"/>
  <c r="F125" i="1"/>
  <c r="F124" i="1"/>
  <c r="F121" i="1"/>
  <c r="F120" i="1"/>
  <c r="F119" i="1"/>
  <c r="F118" i="1"/>
  <c r="F117" i="1"/>
  <c r="F116" i="1"/>
  <c r="F113" i="1"/>
  <c r="F112" i="1"/>
  <c r="F111" i="1"/>
  <c r="F110" i="1"/>
  <c r="F109" i="1"/>
  <c r="F108" i="1"/>
  <c r="F107" i="1"/>
  <c r="D103" i="1"/>
  <c r="D104" i="1"/>
  <c r="D110" i="1"/>
  <c r="D109" i="1"/>
  <c r="D108" i="1"/>
  <c r="D107" i="1"/>
  <c r="F104" i="1"/>
  <c r="F103" i="1"/>
  <c r="F102" i="1"/>
  <c r="F101" i="1"/>
  <c r="F100" i="1"/>
  <c r="F99" i="1"/>
  <c r="F98" i="1"/>
  <c r="F95" i="1"/>
  <c r="F94" i="1"/>
  <c r="F93" i="1"/>
  <c r="F92" i="1"/>
  <c r="F91" i="1"/>
  <c r="F88" i="1"/>
  <c r="F87" i="1"/>
  <c r="F86" i="1"/>
  <c r="F85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3" i="1"/>
  <c r="F172" i="1"/>
  <c r="F171" i="1"/>
  <c r="F170" i="1"/>
  <c r="F169" i="1"/>
  <c r="F166" i="1"/>
  <c r="F165" i="1"/>
  <c r="F164" i="1"/>
  <c r="F163" i="1"/>
  <c r="F162" i="1"/>
  <c r="F161" i="1"/>
  <c r="F154" i="1"/>
  <c r="F155" i="1"/>
  <c r="F156" i="1"/>
  <c r="F158" i="1"/>
  <c r="F157" i="1"/>
  <c r="F75" i="1"/>
  <c r="F74" i="1"/>
  <c r="F73" i="1"/>
  <c r="F72" i="1"/>
  <c r="F69" i="1"/>
  <c r="F68" i="1"/>
  <c r="F67" i="1"/>
  <c r="F66" i="1"/>
  <c r="F65" i="1"/>
  <c r="F64" i="1"/>
  <c r="F63" i="1"/>
  <c r="F62" i="1"/>
  <c r="F59" i="1"/>
  <c r="F58" i="1"/>
  <c r="F57" i="1"/>
  <c r="F56" i="1"/>
  <c r="F55" i="1"/>
  <c r="F52" i="1"/>
  <c r="F51" i="1"/>
  <c r="F50" i="1"/>
  <c r="F49" i="1"/>
  <c r="F48" i="1"/>
  <c r="F47" i="1"/>
  <c r="F46" i="1"/>
  <c r="F43" i="1"/>
  <c r="F42" i="1"/>
  <c r="F41" i="1"/>
  <c r="F40" i="1"/>
  <c r="F39" i="1"/>
  <c r="F38" i="1"/>
  <c r="F37" i="1"/>
  <c r="F33" i="1"/>
  <c r="F32" i="1"/>
  <c r="F31" i="1"/>
  <c r="F30" i="1"/>
  <c r="F29" i="1"/>
  <c r="F27" i="1"/>
  <c r="F26" i="1"/>
  <c r="F25" i="1"/>
  <c r="F28" i="1"/>
  <c r="F34" i="1"/>
  <c r="F22" i="1"/>
  <c r="F19" i="1"/>
  <c r="F18" i="1"/>
  <c r="F17" i="1"/>
  <c r="F16" i="1"/>
  <c r="F15" i="1"/>
  <c r="F14" i="1"/>
  <c r="F13" i="1"/>
  <c r="F21" i="1"/>
  <c r="F20" i="1"/>
  <c r="F3" i="1"/>
  <c r="F4" i="1"/>
  <c r="F5" i="1"/>
  <c r="F6" i="1"/>
  <c r="F7" i="1"/>
  <c r="F8" i="1"/>
  <c r="F10" i="1"/>
  <c r="F9" i="1"/>
  <c r="F404" i="1"/>
  <c r="F403" i="1"/>
  <c r="F396" i="1"/>
  <c r="F397" i="1"/>
  <c r="F399" i="1"/>
  <c r="F398" i="1"/>
  <c r="F400" i="1"/>
  <c r="F392" i="1"/>
  <c r="F391" i="1"/>
  <c r="F390" i="1"/>
  <c r="F389" i="1"/>
  <c r="F388" i="1"/>
  <c r="F393" i="1"/>
  <c r="F382" i="1"/>
  <c r="F381" i="1"/>
  <c r="F380" i="1"/>
  <c r="F379" i="1"/>
  <c r="F378" i="1"/>
  <c r="F377" i="1"/>
  <c r="F376" i="1"/>
  <c r="F375" i="1"/>
  <c r="F374" i="1"/>
  <c r="F385" i="1"/>
  <c r="F384" i="1"/>
  <c r="F383" i="1"/>
  <c r="F362" i="1"/>
  <c r="F363" i="1"/>
  <c r="F364" i="1"/>
  <c r="F365" i="1"/>
  <c r="F366" i="1"/>
  <c r="F367" i="1"/>
  <c r="F368" i="1"/>
  <c r="F371" i="1"/>
  <c r="F370" i="1"/>
  <c r="F369" i="1"/>
  <c r="F355" i="1"/>
  <c r="F356" i="1"/>
  <c r="F357" i="1"/>
  <c r="F359" i="1"/>
  <c r="F358" i="1"/>
  <c r="F352" i="1"/>
  <c r="F351" i="1"/>
  <c r="F350" i="1"/>
  <c r="F349" i="1"/>
  <c r="F348" i="1"/>
  <c r="F340" i="1"/>
  <c r="F339" i="1"/>
  <c r="F336" i="1"/>
  <c r="F335" i="1"/>
  <c r="F334" i="1"/>
  <c r="F331" i="1"/>
  <c r="F329" i="1"/>
  <c r="F328" i="1"/>
  <c r="F330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09" i="1"/>
  <c r="F308" i="1"/>
  <c r="F307" i="1"/>
  <c r="F306" i="1"/>
  <c r="F305" i="1"/>
  <c r="F304" i="1"/>
  <c r="F303" i="1"/>
  <c r="F302" i="1"/>
  <c r="F299" i="1"/>
  <c r="F298" i="1"/>
  <c r="F297" i="1"/>
  <c r="F296" i="1"/>
  <c r="F295" i="1"/>
  <c r="F294" i="1"/>
  <c r="F293" i="1"/>
  <c r="F292" i="1"/>
  <c r="F291" i="1"/>
  <c r="F290" i="1"/>
  <c r="F285" i="1"/>
  <c r="F284" i="1"/>
  <c r="F286" i="1"/>
  <c r="F287" i="1"/>
  <c r="D404" i="1"/>
  <c r="D403" i="1"/>
  <c r="D399" i="1"/>
  <c r="D398" i="1"/>
  <c r="D397" i="1"/>
  <c r="D396" i="1"/>
  <c r="D392" i="1"/>
  <c r="D391" i="1"/>
  <c r="D390" i="1"/>
  <c r="D389" i="1"/>
  <c r="D388" i="1"/>
  <c r="D382" i="1"/>
  <c r="D381" i="1"/>
  <c r="D380" i="1"/>
  <c r="D379" i="1"/>
  <c r="D378" i="1"/>
  <c r="D377" i="1"/>
  <c r="D376" i="1"/>
  <c r="D375" i="1"/>
  <c r="D374" i="1"/>
  <c r="D367" i="1"/>
  <c r="D368" i="1"/>
  <c r="D366" i="1"/>
  <c r="D365" i="1"/>
  <c r="D364" i="1"/>
  <c r="D363" i="1"/>
  <c r="D362" i="1"/>
  <c r="D357" i="1"/>
  <c r="D356" i="1"/>
  <c r="D355" i="1"/>
  <c r="D352" i="1"/>
  <c r="D351" i="1"/>
  <c r="D350" i="1"/>
  <c r="D349" i="1"/>
  <c r="D348" i="1"/>
  <c r="D344" i="1"/>
  <c r="D345" i="1"/>
  <c r="D340" i="1"/>
  <c r="D339" i="1"/>
  <c r="D336" i="1"/>
  <c r="D335" i="1"/>
  <c r="D334" i="1"/>
  <c r="D329" i="1"/>
  <c r="D328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07" i="1"/>
  <c r="D306" i="1"/>
  <c r="D305" i="1"/>
  <c r="D304" i="1"/>
  <c r="D303" i="1"/>
  <c r="D302" i="1"/>
  <c r="D296" i="1"/>
  <c r="D298" i="1"/>
  <c r="D297" i="1"/>
  <c r="D295" i="1"/>
  <c r="D294" i="1"/>
  <c r="D293" i="1"/>
  <c r="D292" i="1"/>
  <c r="D291" i="1"/>
  <c r="D290" i="1"/>
  <c r="D286" i="1"/>
  <c r="D285" i="1"/>
  <c r="D284" i="1"/>
  <c r="D281" i="1"/>
  <c r="D280" i="1"/>
  <c r="D271" i="1"/>
  <c r="D270" i="1"/>
  <c r="D269" i="1"/>
  <c r="D268" i="1"/>
  <c r="D267" i="1"/>
  <c r="D264" i="1"/>
  <c r="D263" i="1"/>
  <c r="D262" i="1"/>
  <c r="D261" i="1"/>
  <c r="D260" i="1"/>
  <c r="D259" i="1"/>
  <c r="D250" i="1"/>
  <c r="D251" i="1"/>
  <c r="D254" i="1"/>
  <c r="D253" i="1"/>
  <c r="D252" i="1"/>
  <c r="D245" i="1"/>
  <c r="D244" i="1"/>
  <c r="D243" i="1"/>
  <c r="D242" i="1"/>
  <c r="D241" i="1"/>
  <c r="D240" i="1"/>
  <c r="D239" i="1"/>
  <c r="D238" i="1"/>
  <c r="D232" i="1"/>
  <c r="D231" i="1"/>
  <c r="D230" i="1"/>
  <c r="D227" i="1"/>
  <c r="D226" i="1"/>
  <c r="D225" i="1"/>
  <c r="D224" i="1"/>
  <c r="D223" i="1"/>
  <c r="D220" i="1"/>
  <c r="D219" i="1"/>
  <c r="D208" i="1"/>
  <c r="D207" i="1"/>
  <c r="D206" i="1"/>
  <c r="D203" i="1"/>
  <c r="D202" i="1"/>
  <c r="D201" i="1"/>
  <c r="D200" i="1"/>
  <c r="D199" i="1"/>
  <c r="D198" i="1"/>
  <c r="D195" i="1"/>
  <c r="D191" i="1"/>
  <c r="D190" i="1"/>
  <c r="D189" i="1"/>
  <c r="D188" i="1"/>
  <c r="D187" i="1"/>
  <c r="D186" i="1"/>
  <c r="D180" i="1"/>
  <c r="D179" i="1"/>
  <c r="D178" i="1"/>
  <c r="D177" i="1"/>
  <c r="D176" i="1"/>
  <c r="D170" i="1"/>
  <c r="D169" i="1"/>
  <c r="D166" i="1"/>
  <c r="D165" i="1"/>
  <c r="D164" i="1"/>
  <c r="D163" i="1"/>
  <c r="D162" i="1"/>
  <c r="D161" i="1"/>
  <c r="D156" i="1"/>
  <c r="D155" i="1"/>
  <c r="D154" i="1"/>
  <c r="D150" i="1"/>
  <c r="D149" i="1"/>
  <c r="D148" i="1"/>
  <c r="D147" i="1"/>
  <c r="D142" i="1"/>
  <c r="D141" i="1"/>
  <c r="D140" i="1"/>
  <c r="D139" i="1"/>
  <c r="D138" i="1"/>
  <c r="D137" i="1"/>
  <c r="D136" i="1"/>
  <c r="D131" i="1"/>
  <c r="D130" i="1"/>
  <c r="D129" i="1"/>
  <c r="D128" i="1"/>
  <c r="D127" i="1"/>
  <c r="D126" i="1"/>
  <c r="D125" i="1"/>
  <c r="D124" i="1"/>
  <c r="D120" i="1"/>
  <c r="D119" i="1"/>
  <c r="D118" i="1"/>
  <c r="D117" i="1"/>
  <c r="D116" i="1"/>
  <c r="D102" i="1"/>
  <c r="D101" i="1"/>
  <c r="D100" i="1"/>
  <c r="D99" i="1"/>
  <c r="D98" i="1"/>
  <c r="D95" i="1"/>
  <c r="D94" i="1"/>
  <c r="D93" i="1"/>
  <c r="D92" i="1"/>
  <c r="D91" i="1"/>
  <c r="D87" i="1"/>
  <c r="D86" i="1"/>
  <c r="D85" i="1"/>
  <c r="D75" i="1"/>
  <c r="D74" i="1"/>
  <c r="D73" i="1"/>
  <c r="D72" i="1"/>
  <c r="D66" i="1"/>
  <c r="D65" i="1"/>
  <c r="D64" i="1"/>
  <c r="D63" i="1"/>
  <c r="D62" i="1"/>
  <c r="D59" i="1"/>
  <c r="D58" i="1"/>
  <c r="D57" i="1"/>
  <c r="D56" i="1"/>
  <c r="D55" i="1"/>
  <c r="D49" i="1"/>
  <c r="D48" i="1"/>
  <c r="D47" i="1"/>
  <c r="D46" i="1"/>
  <c r="D43" i="1"/>
  <c r="D42" i="1"/>
  <c r="D41" i="1"/>
  <c r="D40" i="1"/>
  <c r="D39" i="1"/>
  <c r="D38" i="1"/>
  <c r="D37" i="1"/>
  <c r="D33" i="1"/>
  <c r="D32" i="1"/>
  <c r="D31" i="1"/>
  <c r="D30" i="1"/>
  <c r="D29" i="1"/>
  <c r="D28" i="1"/>
  <c r="D27" i="1"/>
  <c r="D26" i="1"/>
  <c r="D25" i="1"/>
  <c r="D19" i="1"/>
  <c r="D18" i="1"/>
  <c r="D17" i="1"/>
  <c r="D16" i="1"/>
  <c r="D15" i="1"/>
  <c r="D14" i="1"/>
  <c r="D13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<sst xmlns="http://schemas.openxmlformats.org/spreadsheetml/2006/main" count="642" uniqueCount="271">
  <si>
    <t>C-POJAT</t>
  </si>
  <si>
    <t>C1 -33kg</t>
  </si>
  <si>
    <t>Yhteensä</t>
  </si>
  <si>
    <t>Oskar Mäkinen</t>
  </si>
  <si>
    <t>Tampereen Kumgang Taekwondo</t>
  </si>
  <si>
    <t>Valtteri Väänänen</t>
  </si>
  <si>
    <t>Paimion Taekwondo</t>
  </si>
  <si>
    <t>Mico Knuttson</t>
  </si>
  <si>
    <t>Espoo Hwarang Team</t>
  </si>
  <si>
    <t>Michael Rautsala</t>
  </si>
  <si>
    <t>Budokwai Taekwondo</t>
  </si>
  <si>
    <t>Jopi Helle</t>
  </si>
  <si>
    <t>Izenzei Taekwondo Team Finland</t>
  </si>
  <si>
    <t>Ali Pirveisi</t>
  </si>
  <si>
    <t>Taekwondourheilijat 2011</t>
  </si>
  <si>
    <t>Yong Taekwondo</t>
  </si>
  <si>
    <t>C1 -37kg</t>
  </si>
  <si>
    <t>Kasperi Kuokkanen</t>
  </si>
  <si>
    <t>Sisu Salmenniemi</t>
  </si>
  <si>
    <t>Atte Saikko</t>
  </si>
  <si>
    <t>Porvoon Taekwondoseura</t>
  </si>
  <si>
    <t>Väinö Väänänen</t>
  </si>
  <si>
    <t>Oskari Koskinen</t>
  </si>
  <si>
    <t>Salon Taekwondoseura</t>
  </si>
  <si>
    <t>Santeri Helle</t>
  </si>
  <si>
    <t>Chalak Moazezi</t>
  </si>
  <si>
    <t>Lahden Taekwondo Hwang</t>
  </si>
  <si>
    <t>C1 -41kg</t>
  </si>
  <si>
    <t>Alex Pettersson</t>
  </si>
  <si>
    <t>Loviisan Taekwondo</t>
  </si>
  <si>
    <t>Chia Moazezi</t>
  </si>
  <si>
    <t>Teemu Lehto</t>
  </si>
  <si>
    <t>Aleksi Väyrynen</t>
  </si>
  <si>
    <t>Keravan Taekwondo</t>
  </si>
  <si>
    <t>C1 -45kg</t>
  </si>
  <si>
    <t>Arto Steklov</t>
  </si>
  <si>
    <t>Kamal Mimouni</t>
  </si>
  <si>
    <t>Oskari Viinanen</t>
  </si>
  <si>
    <t>Hwarang Taekwondo Nurmijärvi</t>
  </si>
  <si>
    <t>Keijo Soinio</t>
  </si>
  <si>
    <t>Naantalin Taekwondo</t>
  </si>
  <si>
    <t>Matias Pohjanjoki</t>
  </si>
  <si>
    <t>C1 -49kg</t>
  </si>
  <si>
    <t>Niko Saarinen</t>
  </si>
  <si>
    <t>Taekwondo Lahti</t>
  </si>
  <si>
    <t>Aatu Dahl</t>
  </si>
  <si>
    <t>Paraisten Taekwondo</t>
  </si>
  <si>
    <t>C1 -53kg</t>
  </si>
  <si>
    <t>C1 -57kg</t>
  </si>
  <si>
    <t>Umar Arif</t>
  </si>
  <si>
    <t>Aaha Moullaev</t>
  </si>
  <si>
    <t>C1 -61kg</t>
  </si>
  <si>
    <t>Aku Koskinen</t>
  </si>
  <si>
    <t>C1 -65kg</t>
  </si>
  <si>
    <t>Voker Feka</t>
  </si>
  <si>
    <t>C1 +65kg</t>
  </si>
  <si>
    <t>Antti Syrjänen</t>
  </si>
  <si>
    <t>Porin Taekwondo</t>
  </si>
  <si>
    <t>C-TYTÖT</t>
  </si>
  <si>
    <t>C1 -29kg</t>
  </si>
  <si>
    <t>Ida Tammila</t>
  </si>
  <si>
    <t>Sara Ekman</t>
  </si>
  <si>
    <t>Sini Lehto</t>
  </si>
  <si>
    <t>Milla Väyrynen</t>
  </si>
  <si>
    <t>Elisa Toivonen</t>
  </si>
  <si>
    <t>Sanni Tiihonen</t>
  </si>
  <si>
    <t>Doboksport Tampere</t>
  </si>
  <si>
    <t>Emilia Lahti</t>
  </si>
  <si>
    <t>Tapiolan Taekwondo Hwang</t>
  </si>
  <si>
    <t>Mukwan Jyväskylä</t>
  </si>
  <si>
    <t>Siri Somsanook</t>
  </si>
  <si>
    <t>C1 -44kg</t>
  </si>
  <si>
    <t>Emma Reiman</t>
  </si>
  <si>
    <t>Vilja Aalto</t>
  </si>
  <si>
    <t>Noora Rannikko</t>
  </si>
  <si>
    <t>Sophia Vassilaki</t>
  </si>
  <si>
    <t>Laura Fredriksson</t>
  </si>
  <si>
    <t>C1 -47kg</t>
  </si>
  <si>
    <t>Jasmin Ojala</t>
  </si>
  <si>
    <t>Nella Aaltonen</t>
  </si>
  <si>
    <t>C1 -51kg</t>
  </si>
  <si>
    <t>Rosa-Maria Leino</t>
  </si>
  <si>
    <t>Krista Kallio</t>
  </si>
  <si>
    <t>Oona Lehtinen</t>
  </si>
  <si>
    <t>Kanwara Tuomenkoski</t>
  </si>
  <si>
    <t>Ester Pentti</t>
  </si>
  <si>
    <t>Ronja Järvinen</t>
  </si>
  <si>
    <t>Janina Willgren</t>
  </si>
  <si>
    <t>C1 -55kg</t>
  </si>
  <si>
    <t>Karin Lindblad</t>
  </si>
  <si>
    <t>C1 -59kg</t>
  </si>
  <si>
    <t>C1 +59kg</t>
  </si>
  <si>
    <t>Amal Khazari</t>
  </si>
  <si>
    <t>B-POJAT</t>
  </si>
  <si>
    <t>B1 -45kg</t>
  </si>
  <si>
    <t>B1 -48kg</t>
  </si>
  <si>
    <t>Marcus Rautsala</t>
  </si>
  <si>
    <t>Samuli Kankare</t>
  </si>
  <si>
    <t>Toijalan Taekwondo Chun</t>
  </si>
  <si>
    <t>B1 -51kg</t>
  </si>
  <si>
    <t>Hämeenlinnan Taekwondo</t>
  </si>
  <si>
    <t>B1 -55kg</t>
  </si>
  <si>
    <t>Roope Koskinen</t>
  </si>
  <si>
    <t>B1 -59kg</t>
  </si>
  <si>
    <t>Anas Mimouni</t>
  </si>
  <si>
    <t>Miika Vuori</t>
  </si>
  <si>
    <t>B1 -63kg</t>
  </si>
  <si>
    <t>B1 -68kg</t>
  </si>
  <si>
    <t>Reza Rezaii</t>
  </si>
  <si>
    <t>Joakim Pentti</t>
  </si>
  <si>
    <t>Pessi Närhi</t>
  </si>
  <si>
    <t>B1 -73kg</t>
  </si>
  <si>
    <t>Santeri Mäntyniemi</t>
  </si>
  <si>
    <t>B1 -78kg</t>
  </si>
  <si>
    <t>B1 +78kg</t>
  </si>
  <si>
    <t>B-TYTÖT</t>
  </si>
  <si>
    <t>B1 -42kg</t>
  </si>
  <si>
    <t>B1 -44kg</t>
  </si>
  <si>
    <t>B1 -46kg</t>
  </si>
  <si>
    <t>Kati Kallonen</t>
  </si>
  <si>
    <t>Milla Knuttson</t>
  </si>
  <si>
    <t>B1 -49kg</t>
  </si>
  <si>
    <t>Lotta Linna</t>
  </si>
  <si>
    <t>Henna Nyppynen</t>
  </si>
  <si>
    <t>B1 -52kg</t>
  </si>
  <si>
    <t>Nea Jokinen</t>
  </si>
  <si>
    <t>Jonna Rosenqvist</t>
  </si>
  <si>
    <t>Sofia Kemppinen</t>
  </si>
  <si>
    <t>Malmin Taekwondo</t>
  </si>
  <si>
    <t>Riina Korhonen</t>
  </si>
  <si>
    <t>Sabina Harcenkova</t>
  </si>
  <si>
    <t>Roosa Torttila</t>
  </si>
  <si>
    <t>Riihimäen Taekwondo</t>
  </si>
  <si>
    <t>Helmi Härkönen</t>
  </si>
  <si>
    <t>Veera Nurmi</t>
  </si>
  <si>
    <t>Ruqia Rahmani</t>
  </si>
  <si>
    <t>Dareen Arif</t>
  </si>
  <si>
    <t>B1 +68kg</t>
  </si>
  <si>
    <t>MIEHET</t>
  </si>
  <si>
    <t>R1 -54kg</t>
  </si>
  <si>
    <t>R1 -58kg</t>
  </si>
  <si>
    <t>Kristian Rinne</t>
  </si>
  <si>
    <t>Mikko Ponkilainen</t>
  </si>
  <si>
    <t>Patrik Nurisalo</t>
  </si>
  <si>
    <t>Mikko Laitinen</t>
  </si>
  <si>
    <t>Klaukkalan Taekwondo</t>
  </si>
  <si>
    <t>R1 -63kg</t>
  </si>
  <si>
    <t>Toni Lahtinen</t>
  </si>
  <si>
    <t>Amiri Ahmad</t>
  </si>
  <si>
    <t>Anton Saari</t>
  </si>
  <si>
    <t>Aleksi Nurisalo</t>
  </si>
  <si>
    <t>R1 -68kg</t>
  </si>
  <si>
    <t>Aleksi Johansson</t>
  </si>
  <si>
    <t>Turun Taekwondo</t>
  </si>
  <si>
    <t>Jussi Peltonen</t>
  </si>
  <si>
    <t>Pauli Raivio</t>
  </si>
  <si>
    <t>Ahmed Abdulghani</t>
  </si>
  <si>
    <t>Jesse Jokinen</t>
  </si>
  <si>
    <t>R1 -74kg</t>
  </si>
  <si>
    <t>Osmo Ulmala</t>
  </si>
  <si>
    <t>Elorm Damalie</t>
  </si>
  <si>
    <t>Antti Haaranen</t>
  </si>
  <si>
    <t>Terho Räsänen</t>
  </si>
  <si>
    <t>Sanan Eskandari</t>
  </si>
  <si>
    <t>Jouni Lahtinen</t>
  </si>
  <si>
    <t>R1 -80kg</t>
  </si>
  <si>
    <t>R1 -87kg</t>
  </si>
  <si>
    <t>Tuomo Haaksi</t>
  </si>
  <si>
    <t>Forssan Taekwondoseura</t>
  </si>
  <si>
    <t>Hannu Vikström</t>
  </si>
  <si>
    <t>Hiiden Taekwondo</t>
  </si>
  <si>
    <t>R1 +87kg</t>
  </si>
  <si>
    <t>Tero Kuorikoski</t>
  </si>
  <si>
    <t>NAISET</t>
  </si>
  <si>
    <t>R1 -46kg</t>
  </si>
  <si>
    <t>Johanna Nieminen</t>
  </si>
  <si>
    <t>R1 -49kg</t>
  </si>
  <si>
    <t>Tanja Raivio</t>
  </si>
  <si>
    <t>Nina Ohra-Aho</t>
  </si>
  <si>
    <t>R1 -53kg</t>
  </si>
  <si>
    <t>R1 -57kg</t>
  </si>
  <si>
    <t>Jenna Aalto</t>
  </si>
  <si>
    <t>Maiju-Liina Knuutila</t>
  </si>
  <si>
    <t>Maria Ahmed</t>
  </si>
  <si>
    <t>Annika Kaskimies</t>
  </si>
  <si>
    <t>Piia Muikku</t>
  </si>
  <si>
    <t>R1 -62kg</t>
  </si>
  <si>
    <t>Liisa Peltola</t>
  </si>
  <si>
    <t>Rutt-Margit Grupmann</t>
  </si>
  <si>
    <t>Vihdin Taekwondoseura</t>
  </si>
  <si>
    <t>Roosa Närhi</t>
  </si>
  <si>
    <t>R1 -67kg</t>
  </si>
  <si>
    <t>Anna Hakkarainen</t>
  </si>
  <si>
    <t>Irmeli Koivu</t>
  </si>
  <si>
    <t>Saina Savage</t>
  </si>
  <si>
    <t>R1 -73kg</t>
  </si>
  <si>
    <t>R1 +73kg</t>
  </si>
  <si>
    <t>OHJE:</t>
  </si>
  <si>
    <t>1-sija=7p, 2-sija=5p, 3-sija=3p</t>
  </si>
  <si>
    <t>Herttoniemen Taekwondo Hwang</t>
  </si>
  <si>
    <t>Elias Lankinen</t>
  </si>
  <si>
    <t>Oskari Hervonen</t>
  </si>
  <si>
    <t>Eero Syrjänen</t>
  </si>
  <si>
    <t>Taru Hanhinen</t>
  </si>
  <si>
    <t>Tuila Aalto</t>
  </si>
  <si>
    <t>Taekwondo Nurmijärvi</t>
  </si>
  <si>
    <t>Jessica Muikku</t>
  </si>
  <si>
    <t>Hämeenlinnan Taekwondoseura</t>
  </si>
  <si>
    <t>Jenna Ruuska</t>
  </si>
  <si>
    <t>Toijalan Taekwondo-Chun</t>
  </si>
  <si>
    <t>Eetu Lankinen</t>
  </si>
  <si>
    <t>Christian Kamphuis</t>
  </si>
  <si>
    <t>Vihti-Nummela Mudo Taekwondoseura</t>
  </si>
  <si>
    <t>Tampere Kumkang Taekwondo</t>
  </si>
  <si>
    <t>Amanda Nurisalo</t>
  </si>
  <si>
    <t>Jyri Korhonen</t>
  </si>
  <si>
    <t>Ivan Kuznetsov</t>
  </si>
  <si>
    <t>Taekwondo Hwang Herttoniemi</t>
  </si>
  <si>
    <t>Tanja Pasanen</t>
  </si>
  <si>
    <t>Eddie Quinones</t>
  </si>
  <si>
    <t>Tampereen Kumkang Taekwondo</t>
  </si>
  <si>
    <t xml:space="preserve">Simo Partanen </t>
  </si>
  <si>
    <t>The Tran</t>
  </si>
  <si>
    <t>Wahid Ahmady</t>
  </si>
  <si>
    <t>Chahrazed Boughrara</t>
  </si>
  <si>
    <t>Alexandra Raita</t>
  </si>
  <si>
    <t>Emily Mikkonen</t>
  </si>
  <si>
    <t>Adam Fjällström</t>
  </si>
  <si>
    <t>Severi Sarala</t>
  </si>
  <si>
    <t>Evin Azboy</t>
  </si>
  <si>
    <t>HNMKY Taekwondo</t>
  </si>
  <si>
    <t>Sabina Harcenkov</t>
  </si>
  <si>
    <t>Joni Ståhl</t>
  </si>
  <si>
    <t>Emilia Nordenswan</t>
  </si>
  <si>
    <t>Helsingin Taekwondoseura</t>
  </si>
  <si>
    <t>Kristoffer Lindholm</t>
  </si>
  <si>
    <t>Kia Vuori</t>
  </si>
  <si>
    <t>Ida Repokari</t>
  </si>
  <si>
    <t>Ruusu Ankeriasniemi</t>
  </si>
  <si>
    <t>Taekwonurheilijat 2011</t>
  </si>
  <si>
    <t>Timo Manninen</t>
  </si>
  <si>
    <t>Jasmin Manninen</t>
  </si>
  <si>
    <t>Lasse Laaksonen</t>
  </si>
  <si>
    <t>Aleksi Virolainen</t>
  </si>
  <si>
    <t>Maria Kirjavainen</t>
  </si>
  <si>
    <t>Ne sarjat, joita ei oteltu/ne ottelijat, jotka eivät ole otelleet edellisellä liigakaudella poistetaan kokonaan alkavan liigakauden tilastoista.</t>
  </si>
  <si>
    <t>Alkupisteet määräytyvät alkavalle liigakaudelle yksi viidesosa edellisen liigakauden loppupisteistä.</t>
  </si>
  <si>
    <t>Liigaosakilpailun pisteet määräytyvät sijoitusten mukaan vaikka kilpailussa olisi ollut mukana ulkomaalaisia.</t>
  </si>
  <si>
    <t>Liigakauden voitto edellyttää vähintään kahteen osakilpailuun osallistumista.</t>
  </si>
  <si>
    <t xml:space="preserve">Urheilija voi halutessaan maksaa yksittäisen liigaosakilpailun kilpailumaksun ollessaan yksin sarjassaan. Tällöin hän on oikeutettu saamaan liigapisteet kyseisestä kilpailusta ja sarjasta. </t>
  </si>
  <si>
    <t>Liigafinaalin sijoituksista saa tuplapisteet: 1-sija = 14p, 2-sija = 10p, 3-sija = 6p.</t>
  </si>
  <si>
    <t>2014 PISTEET</t>
  </si>
  <si>
    <t>Laura Tuominen</t>
  </si>
  <si>
    <t>Loviisa</t>
  </si>
  <si>
    <t>Shahoo Bidokh</t>
  </si>
  <si>
    <t>Niko Kasurinen</t>
  </si>
  <si>
    <t>Saariston Taekwondo Park</t>
  </si>
  <si>
    <t>Laura Frediksson</t>
  </si>
  <si>
    <t>Maija Korpela</t>
  </si>
  <si>
    <t xml:space="preserve">Maiju-Liina Knuutila </t>
  </si>
  <si>
    <t>Nestor Mäkinen</t>
  </si>
  <si>
    <t>Luca Leskinen</t>
  </si>
  <si>
    <t>Joona Lerto</t>
  </si>
  <si>
    <t>Robin Katekeetta</t>
  </si>
  <si>
    <t>Aleksi Veckman</t>
  </si>
  <si>
    <t>Simo Raaska</t>
  </si>
  <si>
    <t>Mikko Helander</t>
  </si>
  <si>
    <t>Sara Quinones</t>
  </si>
  <si>
    <t>Chaimaa Boughrara</t>
  </si>
  <si>
    <t>Sara Eriksson</t>
  </si>
  <si>
    <t>Sarah Fredriksson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</si>
</sst>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</cellXfs>
  <cellStyles count="51"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Heading" xfId="1"/>
    <cellStyle name="Heading1" xfId="2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tabSelected="1" topLeftCell="A361" workbookViewId="0">
      <selection activeCell="F346" sqref="F346"/>
    </sheetView>
  </sheetViews>
  <sheetFormatPr defaultColWidth="8.75" defaultRowHeight="14.25" x14ac:dyDescent="0.2"/>
  <cols>
    <col min="1" max="1" width="26" customWidth="1"/>
    <col min="2" max="2" width="29" customWidth="1"/>
    <col min="3" max="3" width="12.625" style="1" customWidth="1"/>
    <col min="4" max="12" width="10.75" style="1" customWidth="1"/>
  </cols>
  <sheetData>
    <row r="1" spans="1:12" ht="15" x14ac:dyDescent="0.25">
      <c r="A1" s="8" t="s">
        <v>0</v>
      </c>
    </row>
    <row r="2" spans="1:12" ht="15" x14ac:dyDescent="0.25">
      <c r="A2" s="8" t="s">
        <v>1</v>
      </c>
      <c r="C2" s="1" t="s">
        <v>251</v>
      </c>
      <c r="D2" s="2">
        <v>0.2</v>
      </c>
      <c r="E2" s="2" t="s">
        <v>253</v>
      </c>
      <c r="F2" s="1" t="s">
        <v>2</v>
      </c>
      <c r="G2"/>
      <c r="H2"/>
      <c r="I2"/>
      <c r="J2"/>
      <c r="K2"/>
      <c r="L2"/>
    </row>
    <row r="3" spans="1:12" ht="15" x14ac:dyDescent="0.25">
      <c r="A3" t="s">
        <v>5</v>
      </c>
      <c r="B3" t="s">
        <v>6</v>
      </c>
      <c r="C3" s="1">
        <v>33</v>
      </c>
      <c r="D3" s="1">
        <f>0.2*33</f>
        <v>6.6000000000000005</v>
      </c>
      <c r="E3" s="1">
        <v>0</v>
      </c>
      <c r="F3" s="3">
        <f>SUM(D3:E3)</f>
        <v>6.6000000000000005</v>
      </c>
      <c r="G3"/>
      <c r="H3"/>
      <c r="I3"/>
      <c r="J3"/>
      <c r="K3"/>
      <c r="L3"/>
    </row>
    <row r="4" spans="1:12" ht="15" x14ac:dyDescent="0.25">
      <c r="A4" t="s">
        <v>3</v>
      </c>
      <c r="B4" t="s">
        <v>4</v>
      </c>
      <c r="C4" s="1">
        <v>27.24</v>
      </c>
      <c r="D4" s="1">
        <f>0.2*27.24</f>
        <v>5.4480000000000004</v>
      </c>
      <c r="E4" s="1">
        <v>0</v>
      </c>
      <c r="F4" s="3">
        <f>SUM(D4:E4)</f>
        <v>5.4480000000000004</v>
      </c>
      <c r="G4"/>
      <c r="H4"/>
      <c r="I4"/>
      <c r="J4"/>
      <c r="K4"/>
      <c r="L4"/>
    </row>
    <row r="5" spans="1:12" ht="15" x14ac:dyDescent="0.25">
      <c r="A5" t="s">
        <v>9</v>
      </c>
      <c r="B5" t="s">
        <v>10</v>
      </c>
      <c r="C5" s="1">
        <v>11.2</v>
      </c>
      <c r="D5" s="1">
        <f>0.2*11.2</f>
        <v>2.2399999999999998</v>
      </c>
      <c r="E5" s="1">
        <v>0</v>
      </c>
      <c r="F5" s="3">
        <f>SUM(D5:E5)</f>
        <v>2.2399999999999998</v>
      </c>
      <c r="G5"/>
      <c r="H5"/>
      <c r="I5"/>
      <c r="J5"/>
      <c r="K5"/>
      <c r="L5"/>
    </row>
    <row r="6" spans="1:12" ht="15" x14ac:dyDescent="0.25">
      <c r="A6" t="s">
        <v>11</v>
      </c>
      <c r="B6" t="s">
        <v>12</v>
      </c>
      <c r="C6" s="1">
        <v>11</v>
      </c>
      <c r="D6" s="1">
        <f>0.2*11</f>
        <v>2.2000000000000002</v>
      </c>
      <c r="E6" s="1">
        <v>7</v>
      </c>
      <c r="F6" s="3">
        <f>SUM(D6:E6)</f>
        <v>9.1999999999999993</v>
      </c>
      <c r="G6"/>
      <c r="H6"/>
      <c r="I6"/>
      <c r="J6"/>
      <c r="K6"/>
      <c r="L6"/>
    </row>
    <row r="7" spans="1:12" ht="15" x14ac:dyDescent="0.25">
      <c r="A7" t="s">
        <v>7</v>
      </c>
      <c r="B7" t="s">
        <v>8</v>
      </c>
      <c r="C7" s="1">
        <v>5</v>
      </c>
      <c r="D7" s="1">
        <f>0.2*5</f>
        <v>1</v>
      </c>
      <c r="E7" s="1">
        <v>0</v>
      </c>
      <c r="F7" s="3">
        <f>SUM(D7:E7)</f>
        <v>1</v>
      </c>
      <c r="G7"/>
      <c r="H7"/>
      <c r="I7"/>
      <c r="J7"/>
      <c r="K7"/>
      <c r="L7"/>
    </row>
    <row r="8" spans="1:12" ht="15" x14ac:dyDescent="0.25">
      <c r="A8" t="s">
        <v>232</v>
      </c>
      <c r="B8" t="s">
        <v>14</v>
      </c>
      <c r="C8" s="1">
        <v>8</v>
      </c>
      <c r="D8" s="1">
        <f>0.2*8</f>
        <v>1.6</v>
      </c>
      <c r="E8" s="1">
        <v>0</v>
      </c>
      <c r="F8" s="3">
        <f>SUM(D8:E8)</f>
        <v>1.6</v>
      </c>
      <c r="G8"/>
      <c r="H8"/>
      <c r="I8"/>
      <c r="J8"/>
      <c r="K8"/>
      <c r="L8"/>
    </row>
    <row r="9" spans="1:12" ht="15" x14ac:dyDescent="0.25">
      <c r="A9" t="s">
        <v>260</v>
      </c>
      <c r="B9" t="s">
        <v>4</v>
      </c>
      <c r="C9" s="1">
        <v>0</v>
      </c>
      <c r="D9" s="1">
        <v>0</v>
      </c>
      <c r="E9" s="1">
        <v>5</v>
      </c>
      <c r="F9" s="3">
        <f>SUM(D9:E9)</f>
        <v>5</v>
      </c>
      <c r="G9"/>
      <c r="H9"/>
      <c r="I9"/>
      <c r="J9"/>
      <c r="K9"/>
      <c r="L9"/>
    </row>
    <row r="10" spans="1:12" ht="15" x14ac:dyDescent="0.25">
      <c r="A10" t="s">
        <v>261</v>
      </c>
      <c r="B10" t="s">
        <v>14</v>
      </c>
      <c r="C10" s="1">
        <v>0</v>
      </c>
      <c r="D10" s="1">
        <v>0</v>
      </c>
      <c r="E10" s="1">
        <v>3</v>
      </c>
      <c r="F10" s="3">
        <f>SUM(D10:E10)</f>
        <v>3</v>
      </c>
      <c r="G10"/>
      <c r="H10"/>
      <c r="I10"/>
      <c r="J10"/>
      <c r="K10"/>
      <c r="L10"/>
    </row>
    <row r="12" spans="1:12" ht="15" x14ac:dyDescent="0.25">
      <c r="A12" s="8" t="s">
        <v>16</v>
      </c>
    </row>
    <row r="13" spans="1:12" ht="15" x14ac:dyDescent="0.25">
      <c r="A13" t="s">
        <v>13</v>
      </c>
      <c r="B13" t="s">
        <v>14</v>
      </c>
      <c r="C13" s="1">
        <v>28</v>
      </c>
      <c r="D13" s="1">
        <f>0.2*28</f>
        <v>5.6000000000000005</v>
      </c>
      <c r="E13" s="1">
        <v>0</v>
      </c>
      <c r="F13" s="3">
        <f>SUM(D13:E13)</f>
        <v>5.6000000000000005</v>
      </c>
      <c r="G13"/>
      <c r="H13"/>
      <c r="I13"/>
      <c r="J13"/>
      <c r="K13"/>
      <c r="L13"/>
    </row>
    <row r="14" spans="1:12" ht="15" x14ac:dyDescent="0.25">
      <c r="A14" t="s">
        <v>21</v>
      </c>
      <c r="B14" t="s">
        <v>6</v>
      </c>
      <c r="C14" s="1">
        <v>17</v>
      </c>
      <c r="D14" s="1">
        <f>0.2*17</f>
        <v>3.4000000000000004</v>
      </c>
      <c r="E14" s="1">
        <v>0</v>
      </c>
      <c r="F14" s="3">
        <f>SUM(D14:E14)</f>
        <v>3.4000000000000004</v>
      </c>
      <c r="G14"/>
      <c r="H14"/>
      <c r="I14"/>
      <c r="J14"/>
      <c r="K14"/>
      <c r="L14"/>
    </row>
    <row r="15" spans="1:12" ht="15" x14ac:dyDescent="0.25">
      <c r="A15" t="s">
        <v>3</v>
      </c>
      <c r="B15" t="s">
        <v>4</v>
      </c>
      <c r="C15" s="1">
        <v>13.48</v>
      </c>
      <c r="D15" s="1">
        <f>0.2*13.48</f>
        <v>2.6960000000000002</v>
      </c>
      <c r="E15" s="1">
        <v>0</v>
      </c>
      <c r="F15" s="3">
        <f>SUM(D15:E15)</f>
        <v>2.6960000000000002</v>
      </c>
      <c r="G15"/>
      <c r="H15"/>
      <c r="I15"/>
      <c r="J15"/>
      <c r="K15"/>
      <c r="L15"/>
    </row>
    <row r="16" spans="1:12" ht="15" x14ac:dyDescent="0.25">
      <c r="A16" t="s">
        <v>5</v>
      </c>
      <c r="B16" t="s">
        <v>6</v>
      </c>
      <c r="C16" s="1">
        <v>10</v>
      </c>
      <c r="D16" s="1">
        <f>0.2*10</f>
        <v>2</v>
      </c>
      <c r="E16" s="1">
        <v>7</v>
      </c>
      <c r="F16" s="3">
        <f>SUM(D16:E16)</f>
        <v>9</v>
      </c>
      <c r="G16"/>
      <c r="H16"/>
      <c r="I16"/>
      <c r="J16"/>
      <c r="K16"/>
      <c r="L16"/>
    </row>
    <row r="17" spans="1:12" ht="15" x14ac:dyDescent="0.25">
      <c r="A17" t="s">
        <v>17</v>
      </c>
      <c r="B17" t="s">
        <v>15</v>
      </c>
      <c r="C17" s="1">
        <v>9.6</v>
      </c>
      <c r="D17" s="1">
        <f>0.2*9.6</f>
        <v>1.92</v>
      </c>
      <c r="E17" s="1">
        <v>0</v>
      </c>
      <c r="F17" s="3">
        <f>SUM(D17:E17)</f>
        <v>1.92</v>
      </c>
      <c r="G17"/>
      <c r="H17"/>
      <c r="I17"/>
      <c r="J17"/>
      <c r="K17"/>
      <c r="L17"/>
    </row>
    <row r="18" spans="1:12" ht="15" x14ac:dyDescent="0.25">
      <c r="A18" t="s">
        <v>18</v>
      </c>
      <c r="B18" t="s">
        <v>10</v>
      </c>
      <c r="C18" s="1">
        <v>3</v>
      </c>
      <c r="D18" s="1">
        <f>0.2*3</f>
        <v>0.60000000000000009</v>
      </c>
      <c r="E18" s="1">
        <v>0</v>
      </c>
      <c r="F18" s="3">
        <f>SUM(D18:E18)</f>
        <v>0.60000000000000009</v>
      </c>
      <c r="G18"/>
      <c r="H18"/>
      <c r="I18"/>
      <c r="J18"/>
      <c r="K18"/>
      <c r="L18"/>
    </row>
    <row r="19" spans="1:12" ht="15" x14ac:dyDescent="0.25">
      <c r="A19" t="s">
        <v>19</v>
      </c>
      <c r="B19" t="s">
        <v>20</v>
      </c>
      <c r="C19" s="1">
        <v>3</v>
      </c>
      <c r="D19" s="1">
        <f>0.2*3</f>
        <v>0.60000000000000009</v>
      </c>
      <c r="E19" s="1">
        <v>0</v>
      </c>
      <c r="F19" s="3">
        <f>SUM(D19:E19)</f>
        <v>0.60000000000000009</v>
      </c>
      <c r="G19"/>
      <c r="H19"/>
      <c r="I19"/>
      <c r="J19"/>
      <c r="K19"/>
      <c r="L19"/>
    </row>
    <row r="20" spans="1:12" ht="15" x14ac:dyDescent="0.25">
      <c r="A20" t="s">
        <v>262</v>
      </c>
      <c r="B20" t="s">
        <v>40</v>
      </c>
      <c r="C20" s="1">
        <v>0</v>
      </c>
      <c r="D20" s="1">
        <v>0</v>
      </c>
      <c r="E20" s="1">
        <v>5</v>
      </c>
      <c r="F20" s="3">
        <f>SUM(D20:E20)</f>
        <v>5</v>
      </c>
      <c r="G20"/>
      <c r="H20"/>
      <c r="I20"/>
      <c r="J20"/>
      <c r="K20"/>
      <c r="L20"/>
    </row>
    <row r="21" spans="1:12" ht="15" x14ac:dyDescent="0.25">
      <c r="A21" t="s">
        <v>263</v>
      </c>
      <c r="B21" t="s">
        <v>44</v>
      </c>
      <c r="C21" s="1">
        <v>0</v>
      </c>
      <c r="D21" s="1">
        <v>0</v>
      </c>
      <c r="E21" s="1">
        <v>3</v>
      </c>
      <c r="F21" s="3">
        <f>SUM(D21:E21)</f>
        <v>3</v>
      </c>
      <c r="G21"/>
      <c r="H21"/>
      <c r="I21"/>
      <c r="J21"/>
      <c r="K21"/>
      <c r="L21"/>
    </row>
    <row r="22" spans="1:12" ht="15" x14ac:dyDescent="0.25">
      <c r="A22" t="s">
        <v>264</v>
      </c>
      <c r="B22" t="s">
        <v>69</v>
      </c>
      <c r="C22" s="1">
        <v>0</v>
      </c>
      <c r="D22" s="1">
        <v>0</v>
      </c>
      <c r="E22" s="1">
        <v>3</v>
      </c>
      <c r="F22" s="3">
        <f>SUM(D22:E22)</f>
        <v>3</v>
      </c>
      <c r="G22"/>
      <c r="H22"/>
      <c r="I22"/>
      <c r="J22"/>
      <c r="K22"/>
      <c r="L22"/>
    </row>
    <row r="24" spans="1:12" ht="15" x14ac:dyDescent="0.25">
      <c r="A24" s="8" t="s">
        <v>27</v>
      </c>
    </row>
    <row r="25" spans="1:12" ht="15" x14ac:dyDescent="0.25">
      <c r="A25" t="s">
        <v>22</v>
      </c>
      <c r="B25" t="s">
        <v>23</v>
      </c>
      <c r="C25" s="1">
        <v>21</v>
      </c>
      <c r="D25" s="1">
        <f>0.2*21</f>
        <v>4.2</v>
      </c>
      <c r="E25" s="1">
        <v>7</v>
      </c>
      <c r="F25" s="3">
        <f>SUM(D25:E25)</f>
        <v>11.2</v>
      </c>
      <c r="G25"/>
      <c r="H25"/>
      <c r="I25"/>
      <c r="J25"/>
      <c r="K25"/>
      <c r="L25"/>
    </row>
    <row r="26" spans="1:12" ht="15" x14ac:dyDescent="0.25">
      <c r="A26" t="s">
        <v>17</v>
      </c>
      <c r="B26" t="s">
        <v>15</v>
      </c>
      <c r="C26" s="1">
        <v>20</v>
      </c>
      <c r="D26" s="1">
        <f>0.2*20</f>
        <v>4</v>
      </c>
      <c r="E26" s="1">
        <v>0</v>
      </c>
      <c r="F26" s="3">
        <f>SUM(D26:E26)</f>
        <v>4</v>
      </c>
      <c r="G26"/>
      <c r="H26"/>
      <c r="I26"/>
      <c r="J26"/>
      <c r="K26"/>
      <c r="L26"/>
    </row>
    <row r="27" spans="1:12" ht="15" x14ac:dyDescent="0.25">
      <c r="A27" t="s">
        <v>25</v>
      </c>
      <c r="B27" t="s">
        <v>26</v>
      </c>
      <c r="C27" s="1">
        <v>16</v>
      </c>
      <c r="D27" s="1">
        <f>0.2*16</f>
        <v>3.2</v>
      </c>
      <c r="E27" s="1">
        <v>0</v>
      </c>
      <c r="F27" s="3">
        <f>SUM(D27:E27)</f>
        <v>3.2</v>
      </c>
      <c r="G27"/>
      <c r="H27"/>
      <c r="I27"/>
      <c r="J27"/>
      <c r="K27"/>
      <c r="L27"/>
    </row>
    <row r="28" spans="1:12" ht="15" x14ac:dyDescent="0.25">
      <c r="A28" t="s">
        <v>18</v>
      </c>
      <c r="B28" t="s">
        <v>10</v>
      </c>
      <c r="C28" s="1">
        <v>10</v>
      </c>
      <c r="D28" s="1">
        <f>0.2*10</f>
        <v>2</v>
      </c>
      <c r="E28" s="1">
        <v>5</v>
      </c>
      <c r="F28" s="3">
        <f>SUM(D28:E28)</f>
        <v>7</v>
      </c>
      <c r="G28"/>
      <c r="H28"/>
      <c r="I28"/>
      <c r="J28"/>
      <c r="K28"/>
      <c r="L28"/>
    </row>
    <row r="29" spans="1:12" ht="15" x14ac:dyDescent="0.25">
      <c r="A29" t="s">
        <v>24</v>
      </c>
      <c r="B29" t="s">
        <v>10</v>
      </c>
      <c r="C29" s="1">
        <v>8.6</v>
      </c>
      <c r="D29" s="1">
        <f>0.2*8.6</f>
        <v>1.72</v>
      </c>
      <c r="E29" s="1">
        <v>0</v>
      </c>
      <c r="F29" s="3">
        <f>SUM(D29:E29)</f>
        <v>1.72</v>
      </c>
      <c r="G29"/>
      <c r="H29"/>
      <c r="I29"/>
      <c r="J29"/>
      <c r="K29"/>
      <c r="L29"/>
    </row>
    <row r="30" spans="1:12" ht="15" x14ac:dyDescent="0.25">
      <c r="A30" t="s">
        <v>30</v>
      </c>
      <c r="B30" t="s">
        <v>26</v>
      </c>
      <c r="C30" s="1">
        <v>8.4</v>
      </c>
      <c r="D30" s="1">
        <f>0.2*8.4</f>
        <v>1.6800000000000002</v>
      </c>
      <c r="E30" s="1">
        <v>0</v>
      </c>
      <c r="F30" s="3">
        <f>SUM(D30:E30)</f>
        <v>1.6800000000000002</v>
      </c>
      <c r="G30"/>
      <c r="H30"/>
      <c r="I30"/>
      <c r="J30"/>
      <c r="K30"/>
      <c r="L30"/>
    </row>
    <row r="31" spans="1:12" ht="15" x14ac:dyDescent="0.25">
      <c r="A31" t="s">
        <v>28</v>
      </c>
      <c r="B31" t="s">
        <v>29</v>
      </c>
      <c r="C31" s="1">
        <v>5</v>
      </c>
      <c r="D31" s="1">
        <f>0.2*5</f>
        <v>1</v>
      </c>
      <c r="E31" s="1">
        <v>0</v>
      </c>
      <c r="F31" s="3">
        <f>SUM(D31:E31)</f>
        <v>1</v>
      </c>
      <c r="G31"/>
      <c r="H31"/>
      <c r="I31"/>
      <c r="J31"/>
      <c r="K31"/>
      <c r="L31"/>
    </row>
    <row r="32" spans="1:12" ht="15" x14ac:dyDescent="0.25">
      <c r="A32" t="s">
        <v>219</v>
      </c>
      <c r="B32" t="s">
        <v>14</v>
      </c>
      <c r="C32" s="1">
        <v>3</v>
      </c>
      <c r="D32" s="1">
        <f>0.2*3</f>
        <v>0.60000000000000009</v>
      </c>
      <c r="E32" s="1">
        <v>0</v>
      </c>
      <c r="F32" s="3">
        <f>SUM(D32:E32)</f>
        <v>0.60000000000000009</v>
      </c>
      <c r="G32"/>
      <c r="H32"/>
      <c r="I32"/>
      <c r="J32"/>
      <c r="K32"/>
      <c r="L32"/>
    </row>
    <row r="33" spans="1:12" ht="15" x14ac:dyDescent="0.25">
      <c r="A33" t="s">
        <v>3</v>
      </c>
      <c r="B33" t="s">
        <v>4</v>
      </c>
      <c r="C33" s="1">
        <v>3</v>
      </c>
      <c r="D33" s="1">
        <f>0.2*3</f>
        <v>0.60000000000000009</v>
      </c>
      <c r="E33" s="1">
        <v>0</v>
      </c>
      <c r="F33" s="3">
        <f>SUM(D33:E33)</f>
        <v>0.60000000000000009</v>
      </c>
      <c r="G33"/>
      <c r="H33"/>
      <c r="I33"/>
      <c r="J33"/>
      <c r="K33"/>
      <c r="L33"/>
    </row>
    <row r="34" spans="1:12" ht="15" x14ac:dyDescent="0.25">
      <c r="A34" t="s">
        <v>265</v>
      </c>
      <c r="B34" t="s">
        <v>44</v>
      </c>
      <c r="C34" s="1">
        <v>0</v>
      </c>
      <c r="D34" s="1">
        <v>0</v>
      </c>
      <c r="E34" s="1">
        <v>3</v>
      </c>
      <c r="F34" s="3">
        <f>SUM(D34:E34)</f>
        <v>3</v>
      </c>
      <c r="G34"/>
      <c r="H34"/>
      <c r="I34"/>
      <c r="J34"/>
      <c r="K34"/>
      <c r="L34"/>
    </row>
    <row r="36" spans="1:12" ht="15" x14ac:dyDescent="0.25">
      <c r="A36" s="8" t="s">
        <v>34</v>
      </c>
    </row>
    <row r="37" spans="1:12" ht="15" x14ac:dyDescent="0.25">
      <c r="A37" t="s">
        <v>30</v>
      </c>
      <c r="B37" t="s">
        <v>26</v>
      </c>
      <c r="C37" s="1">
        <v>29</v>
      </c>
      <c r="D37" s="1">
        <f>0.2*29</f>
        <v>5.8000000000000007</v>
      </c>
      <c r="E37" s="1">
        <v>0</v>
      </c>
      <c r="F37" s="3">
        <f>SUM(D37:E37)</f>
        <v>5.8000000000000007</v>
      </c>
      <c r="G37"/>
      <c r="H37"/>
      <c r="I37"/>
      <c r="J37"/>
      <c r="K37"/>
      <c r="L37"/>
    </row>
    <row r="38" spans="1:12" ht="15" x14ac:dyDescent="0.25">
      <c r="A38" t="s">
        <v>37</v>
      </c>
      <c r="B38" t="s">
        <v>38</v>
      </c>
      <c r="C38" s="1">
        <v>26</v>
      </c>
      <c r="D38" s="1">
        <f>0.2*26</f>
        <v>5.2</v>
      </c>
      <c r="E38" s="1">
        <v>0</v>
      </c>
      <c r="F38" s="3">
        <f>SUM(D38:E38)</f>
        <v>5.2</v>
      </c>
      <c r="G38"/>
      <c r="H38"/>
      <c r="I38"/>
      <c r="J38"/>
      <c r="K38"/>
      <c r="L38"/>
    </row>
    <row r="39" spans="1:12" ht="15" x14ac:dyDescent="0.25">
      <c r="A39" t="s">
        <v>17</v>
      </c>
      <c r="B39" t="s">
        <v>15</v>
      </c>
      <c r="C39" s="1">
        <v>19</v>
      </c>
      <c r="D39" s="1">
        <f>0.2*19</f>
        <v>3.8000000000000003</v>
      </c>
      <c r="E39" s="1">
        <v>0</v>
      </c>
      <c r="F39" s="3">
        <f>SUM(D39:E39)</f>
        <v>3.8000000000000003</v>
      </c>
      <c r="G39"/>
      <c r="H39"/>
      <c r="I39"/>
      <c r="J39"/>
      <c r="K39"/>
      <c r="L39"/>
    </row>
    <row r="40" spans="1:12" ht="15" x14ac:dyDescent="0.25">
      <c r="A40" t="s">
        <v>36</v>
      </c>
      <c r="B40" t="s">
        <v>4</v>
      </c>
      <c r="C40" s="1">
        <v>11</v>
      </c>
      <c r="D40" s="1">
        <f>0.2*11</f>
        <v>2.2000000000000002</v>
      </c>
      <c r="E40" s="1">
        <v>0</v>
      </c>
      <c r="F40" s="3">
        <f>SUM(D40:E40)</f>
        <v>2.2000000000000002</v>
      </c>
      <c r="G40"/>
      <c r="H40"/>
      <c r="I40"/>
      <c r="J40"/>
      <c r="K40"/>
      <c r="L40"/>
    </row>
    <row r="41" spans="1:12" ht="15" x14ac:dyDescent="0.25">
      <c r="A41" t="s">
        <v>35</v>
      </c>
      <c r="B41" t="s">
        <v>10</v>
      </c>
      <c r="C41" s="1">
        <v>5</v>
      </c>
      <c r="D41" s="1">
        <f>0.2*5</f>
        <v>1</v>
      </c>
      <c r="E41" s="1">
        <v>0</v>
      </c>
      <c r="F41" s="3">
        <f>SUM(D41:E41)</f>
        <v>1</v>
      </c>
      <c r="G41"/>
      <c r="H41"/>
      <c r="I41"/>
      <c r="J41"/>
      <c r="K41"/>
      <c r="L41"/>
    </row>
    <row r="42" spans="1:12" ht="15" x14ac:dyDescent="0.25">
      <c r="A42" t="s">
        <v>25</v>
      </c>
      <c r="B42" t="s">
        <v>26</v>
      </c>
      <c r="C42" s="1">
        <v>6</v>
      </c>
      <c r="D42" s="1">
        <f>0.2*6</f>
        <v>1.2000000000000002</v>
      </c>
      <c r="E42" s="1">
        <v>0</v>
      </c>
      <c r="F42" s="3">
        <f>SUM(D42:E42)</f>
        <v>1.2000000000000002</v>
      </c>
      <c r="G42"/>
      <c r="H42"/>
      <c r="I42"/>
      <c r="J42"/>
      <c r="K42"/>
      <c r="L42"/>
    </row>
    <row r="43" spans="1:12" ht="15" x14ac:dyDescent="0.25">
      <c r="A43" t="s">
        <v>219</v>
      </c>
      <c r="B43" t="s">
        <v>14</v>
      </c>
      <c r="C43" s="1">
        <v>3</v>
      </c>
      <c r="D43" s="1">
        <f>0.2*3</f>
        <v>0.60000000000000009</v>
      </c>
      <c r="E43" s="1">
        <v>0</v>
      </c>
      <c r="F43" s="3">
        <f>SUM(D43:E43)</f>
        <v>0.60000000000000009</v>
      </c>
      <c r="G43"/>
      <c r="H43"/>
      <c r="I43"/>
      <c r="J43"/>
      <c r="K43"/>
      <c r="L43"/>
    </row>
    <row r="45" spans="1:12" ht="15" x14ac:dyDescent="0.25">
      <c r="A45" s="8" t="s">
        <v>42</v>
      </c>
    </row>
    <row r="46" spans="1:12" ht="15" x14ac:dyDescent="0.25">
      <c r="A46" t="s">
        <v>30</v>
      </c>
      <c r="B46" t="s">
        <v>26</v>
      </c>
      <c r="C46" s="1">
        <v>17</v>
      </c>
      <c r="D46" s="1">
        <f>0.2*17</f>
        <v>3.4000000000000004</v>
      </c>
      <c r="E46" s="1">
        <v>0</v>
      </c>
      <c r="F46" s="3">
        <f>SUM(D46:E46)</f>
        <v>3.4000000000000004</v>
      </c>
      <c r="G46"/>
      <c r="H46"/>
      <c r="I46"/>
      <c r="J46"/>
      <c r="K46"/>
      <c r="L46"/>
    </row>
    <row r="47" spans="1:12" ht="15" x14ac:dyDescent="0.25">
      <c r="A47" t="s">
        <v>228</v>
      </c>
      <c r="B47" t="s">
        <v>14</v>
      </c>
      <c r="C47" s="1">
        <v>8</v>
      </c>
      <c r="D47" s="1">
        <f>0.2*8</f>
        <v>1.6</v>
      </c>
      <c r="E47" s="1">
        <v>0</v>
      </c>
      <c r="F47" s="3">
        <f>SUM(D47:E47)</f>
        <v>1.6</v>
      </c>
      <c r="G47"/>
      <c r="H47"/>
      <c r="I47"/>
      <c r="J47"/>
      <c r="K47"/>
      <c r="L47"/>
    </row>
    <row r="48" spans="1:12" ht="15" x14ac:dyDescent="0.25">
      <c r="A48" t="s">
        <v>219</v>
      </c>
      <c r="B48" t="s">
        <v>14</v>
      </c>
      <c r="C48" s="1">
        <v>7</v>
      </c>
      <c r="D48" s="1">
        <f>0.2*7</f>
        <v>1.4000000000000001</v>
      </c>
      <c r="E48" s="1">
        <v>7</v>
      </c>
      <c r="F48" s="3">
        <f>SUM(D48:E48)</f>
        <v>8.4</v>
      </c>
      <c r="G48"/>
      <c r="H48"/>
      <c r="I48"/>
      <c r="J48"/>
      <c r="K48"/>
      <c r="L48"/>
    </row>
    <row r="49" spans="1:12" ht="15" x14ac:dyDescent="0.25">
      <c r="A49" t="s">
        <v>227</v>
      </c>
      <c r="B49" t="s">
        <v>46</v>
      </c>
      <c r="C49" s="1">
        <v>3</v>
      </c>
      <c r="D49" s="1">
        <f>0.2*3</f>
        <v>0.60000000000000009</v>
      </c>
      <c r="E49" s="1">
        <v>0</v>
      </c>
      <c r="F49" s="3">
        <f>SUM(D49:E49)</f>
        <v>0.60000000000000009</v>
      </c>
      <c r="G49"/>
      <c r="H49"/>
      <c r="I49"/>
      <c r="J49"/>
      <c r="K49"/>
      <c r="L49"/>
    </row>
    <row r="50" spans="1:12" ht="15" x14ac:dyDescent="0.25">
      <c r="A50" t="s">
        <v>37</v>
      </c>
      <c r="B50" t="s">
        <v>205</v>
      </c>
      <c r="C50" s="1">
        <v>0</v>
      </c>
      <c r="D50" s="1">
        <v>0</v>
      </c>
      <c r="E50" s="1">
        <v>5</v>
      </c>
      <c r="F50" s="3">
        <f>SUM(D50:E50)</f>
        <v>5</v>
      </c>
      <c r="G50"/>
      <c r="H50"/>
      <c r="I50"/>
      <c r="J50"/>
      <c r="K50"/>
      <c r="L50"/>
    </row>
    <row r="51" spans="1:12" ht="15" x14ac:dyDescent="0.25">
      <c r="A51" t="s">
        <v>36</v>
      </c>
      <c r="B51" t="s">
        <v>4</v>
      </c>
      <c r="C51" s="1">
        <v>0</v>
      </c>
      <c r="D51" s="1">
        <v>0</v>
      </c>
      <c r="E51" s="1">
        <v>3</v>
      </c>
      <c r="F51" s="3">
        <f>SUM(D51:E51)</f>
        <v>3</v>
      </c>
      <c r="G51"/>
      <c r="H51"/>
      <c r="I51"/>
      <c r="J51"/>
      <c r="K51"/>
      <c r="L51"/>
    </row>
    <row r="52" spans="1:12" ht="15" x14ac:dyDescent="0.25">
      <c r="A52" t="s">
        <v>25</v>
      </c>
      <c r="B52" t="s">
        <v>26</v>
      </c>
      <c r="C52" s="1">
        <v>0</v>
      </c>
      <c r="D52" s="1">
        <v>0</v>
      </c>
      <c r="E52" s="1">
        <v>3</v>
      </c>
      <c r="F52" s="3">
        <f>SUM(D52:E52)</f>
        <v>3</v>
      </c>
      <c r="G52"/>
      <c r="H52"/>
      <c r="I52"/>
      <c r="J52"/>
      <c r="K52"/>
      <c r="L52"/>
    </row>
    <row r="54" spans="1:12" ht="15" x14ac:dyDescent="0.25">
      <c r="A54" s="8" t="s">
        <v>47</v>
      </c>
    </row>
    <row r="55" spans="1:12" ht="15" x14ac:dyDescent="0.25">
      <c r="A55" t="s">
        <v>43</v>
      </c>
      <c r="B55" t="s">
        <v>10</v>
      </c>
      <c r="C55" s="1">
        <v>14</v>
      </c>
      <c r="D55" s="1">
        <f>0.2*14</f>
        <v>2.8000000000000003</v>
      </c>
      <c r="E55" s="1">
        <v>0</v>
      </c>
      <c r="F55" s="3">
        <f>SUM(D55:E55)</f>
        <v>2.8000000000000003</v>
      </c>
      <c r="G55"/>
      <c r="H55"/>
      <c r="I55"/>
      <c r="J55"/>
      <c r="K55"/>
      <c r="L55"/>
    </row>
    <row r="56" spans="1:12" ht="15" x14ac:dyDescent="0.25">
      <c r="A56" t="s">
        <v>227</v>
      </c>
      <c r="B56" t="s">
        <v>46</v>
      </c>
      <c r="C56" s="1">
        <v>8</v>
      </c>
      <c r="D56" s="1">
        <f>0.2*8</f>
        <v>1.6</v>
      </c>
      <c r="E56" s="1">
        <v>0</v>
      </c>
      <c r="F56" s="3">
        <f>SUM(D56:E56)</f>
        <v>1.6</v>
      </c>
      <c r="G56"/>
      <c r="H56"/>
      <c r="I56"/>
      <c r="J56"/>
      <c r="K56"/>
      <c r="L56"/>
    </row>
    <row r="57" spans="1:12" ht="15" x14ac:dyDescent="0.25">
      <c r="A57" t="s">
        <v>200</v>
      </c>
      <c r="B57" t="s">
        <v>199</v>
      </c>
      <c r="C57" s="1">
        <v>5</v>
      </c>
      <c r="D57" s="1">
        <f>0.2*5</f>
        <v>1</v>
      </c>
      <c r="E57" s="1">
        <v>0</v>
      </c>
      <c r="F57" s="3">
        <f>SUM(D57:E57)</f>
        <v>1</v>
      </c>
      <c r="G57"/>
      <c r="H57"/>
      <c r="I57"/>
      <c r="J57"/>
      <c r="K57"/>
      <c r="L57"/>
    </row>
    <row r="58" spans="1:12" ht="15" x14ac:dyDescent="0.25">
      <c r="A58" t="s">
        <v>235</v>
      </c>
      <c r="B58" t="s">
        <v>46</v>
      </c>
      <c r="C58" s="1">
        <v>5</v>
      </c>
      <c r="D58" s="1">
        <f>0.2*5</f>
        <v>1</v>
      </c>
      <c r="E58" s="1">
        <v>0</v>
      </c>
      <c r="F58" s="3">
        <f>SUM(D58:E58)</f>
        <v>1</v>
      </c>
      <c r="G58"/>
      <c r="H58"/>
      <c r="I58"/>
      <c r="J58"/>
      <c r="K58"/>
      <c r="L58"/>
    </row>
    <row r="59" spans="1:12" ht="15" x14ac:dyDescent="0.25">
      <c r="A59" t="s">
        <v>201</v>
      </c>
      <c r="B59" t="s">
        <v>33</v>
      </c>
      <c r="C59" s="1">
        <v>3</v>
      </c>
      <c r="D59" s="1">
        <f>0.2*3</f>
        <v>0.60000000000000009</v>
      </c>
      <c r="E59" s="1">
        <v>0</v>
      </c>
      <c r="F59" s="3">
        <f>SUM(D59:E59)</f>
        <v>0.60000000000000009</v>
      </c>
      <c r="G59"/>
      <c r="H59"/>
      <c r="I59"/>
      <c r="J59"/>
      <c r="K59"/>
      <c r="L59"/>
    </row>
    <row r="61" spans="1:12" ht="15" x14ac:dyDescent="0.25">
      <c r="A61" s="8" t="s">
        <v>48</v>
      </c>
    </row>
    <row r="62" spans="1:12" ht="15" x14ac:dyDescent="0.25">
      <c r="A62" t="s">
        <v>43</v>
      </c>
      <c r="B62" t="s">
        <v>10</v>
      </c>
      <c r="C62" s="1">
        <v>14</v>
      </c>
      <c r="D62" s="1">
        <f>0.2*14</f>
        <v>2.8000000000000003</v>
      </c>
      <c r="E62" s="1">
        <v>0</v>
      </c>
      <c r="F62" s="3">
        <f>SUM(D62:E62)</f>
        <v>2.8000000000000003</v>
      </c>
      <c r="G62"/>
      <c r="H62"/>
      <c r="I62"/>
      <c r="J62"/>
      <c r="K62"/>
      <c r="L62"/>
    </row>
    <row r="63" spans="1:12" ht="15" x14ac:dyDescent="0.25">
      <c r="A63" t="s">
        <v>201</v>
      </c>
      <c r="B63" t="s">
        <v>33</v>
      </c>
      <c r="C63" s="1">
        <v>8</v>
      </c>
      <c r="D63" s="1">
        <f>0.2*8</f>
        <v>1.6</v>
      </c>
      <c r="E63" s="1">
        <v>0</v>
      </c>
      <c r="F63" s="3">
        <f>SUM(D63:E63)</f>
        <v>1.6</v>
      </c>
      <c r="G63"/>
      <c r="H63"/>
      <c r="I63"/>
      <c r="J63"/>
      <c r="K63"/>
      <c r="L63"/>
    </row>
    <row r="64" spans="1:12" ht="15" x14ac:dyDescent="0.25">
      <c r="A64" t="s">
        <v>49</v>
      </c>
      <c r="B64" t="s">
        <v>10</v>
      </c>
      <c r="C64" s="1">
        <v>5</v>
      </c>
      <c r="D64" s="1">
        <f>0.2*5</f>
        <v>1</v>
      </c>
      <c r="E64" s="1">
        <v>0</v>
      </c>
      <c r="F64" s="3">
        <f>SUM(D64:E64)</f>
        <v>1</v>
      </c>
      <c r="G64"/>
      <c r="H64"/>
      <c r="I64"/>
      <c r="J64"/>
      <c r="K64"/>
      <c r="L64"/>
    </row>
    <row r="65" spans="1:12" ht="15" x14ac:dyDescent="0.25">
      <c r="A65" t="s">
        <v>200</v>
      </c>
      <c r="B65" t="s">
        <v>199</v>
      </c>
      <c r="C65" s="1">
        <v>5</v>
      </c>
      <c r="D65" s="1">
        <f>0.2*5</f>
        <v>1</v>
      </c>
      <c r="E65" s="1">
        <v>0</v>
      </c>
      <c r="F65" s="3">
        <f>SUM(D65:E65)</f>
        <v>1</v>
      </c>
      <c r="G65"/>
      <c r="H65"/>
      <c r="I65"/>
      <c r="J65"/>
      <c r="K65"/>
      <c r="L65"/>
    </row>
    <row r="66" spans="1:12" ht="15" x14ac:dyDescent="0.25">
      <c r="A66" t="s">
        <v>50</v>
      </c>
      <c r="B66" t="s">
        <v>14</v>
      </c>
      <c r="C66" s="1">
        <v>3</v>
      </c>
      <c r="D66" s="1">
        <f>0.2*3</f>
        <v>0.60000000000000009</v>
      </c>
      <c r="E66" s="1">
        <v>0</v>
      </c>
      <c r="F66" s="3">
        <f>SUM(D66:E66)</f>
        <v>0.60000000000000009</v>
      </c>
      <c r="G66"/>
      <c r="H66"/>
      <c r="I66"/>
      <c r="J66"/>
      <c r="K66"/>
      <c r="L66"/>
    </row>
    <row r="67" spans="1:12" ht="15" x14ac:dyDescent="0.25">
      <c r="A67" t="s">
        <v>227</v>
      </c>
      <c r="B67" t="s">
        <v>256</v>
      </c>
      <c r="C67" s="1">
        <v>0</v>
      </c>
      <c r="D67" s="1">
        <v>0</v>
      </c>
      <c r="E67" s="1">
        <v>7</v>
      </c>
      <c r="F67" s="3">
        <f>SUM(D67:E67)</f>
        <v>7</v>
      </c>
      <c r="G67"/>
      <c r="H67"/>
      <c r="I67"/>
      <c r="J67"/>
      <c r="K67"/>
      <c r="L67"/>
    </row>
    <row r="68" spans="1:12" ht="15" x14ac:dyDescent="0.25">
      <c r="A68" t="s">
        <v>266</v>
      </c>
      <c r="B68" t="s">
        <v>15</v>
      </c>
      <c r="C68" s="1">
        <v>0</v>
      </c>
      <c r="D68" s="1">
        <v>0</v>
      </c>
      <c r="E68" s="1">
        <v>5</v>
      </c>
      <c r="F68" s="3">
        <f>SUM(D68:E68)</f>
        <v>5</v>
      </c>
      <c r="G68"/>
      <c r="H68"/>
      <c r="I68"/>
      <c r="J68"/>
      <c r="K68"/>
      <c r="L68"/>
    </row>
    <row r="69" spans="1:12" ht="15" x14ac:dyDescent="0.25">
      <c r="A69" t="s">
        <v>228</v>
      </c>
      <c r="B69" t="s">
        <v>14</v>
      </c>
      <c r="C69" s="1">
        <v>0</v>
      </c>
      <c r="D69" s="1">
        <v>0</v>
      </c>
      <c r="E69" s="1">
        <v>3</v>
      </c>
      <c r="F69" s="3">
        <f>SUM(D69:E69)</f>
        <v>3</v>
      </c>
      <c r="G69"/>
      <c r="H69"/>
      <c r="I69"/>
      <c r="J69"/>
      <c r="K69"/>
      <c r="L69"/>
    </row>
    <row r="71" spans="1:12" ht="15" x14ac:dyDescent="0.25">
      <c r="A71" s="8" t="s">
        <v>51</v>
      </c>
    </row>
    <row r="72" spans="1:12" ht="15" x14ac:dyDescent="0.25">
      <c r="A72" t="s">
        <v>49</v>
      </c>
      <c r="B72" t="s">
        <v>10</v>
      </c>
      <c r="C72" s="1">
        <v>26</v>
      </c>
      <c r="D72" s="1">
        <f>0.2*26</f>
        <v>5.2</v>
      </c>
      <c r="E72" s="1">
        <v>0</v>
      </c>
      <c r="F72" s="3">
        <f>SUM(D72:E72)</f>
        <v>5.2</v>
      </c>
      <c r="G72"/>
      <c r="H72"/>
      <c r="I72"/>
      <c r="J72"/>
      <c r="K72"/>
      <c r="L72"/>
    </row>
    <row r="73" spans="1:12" ht="15" x14ac:dyDescent="0.25">
      <c r="A73" t="s">
        <v>202</v>
      </c>
      <c r="B73" t="s">
        <v>57</v>
      </c>
      <c r="C73" s="1">
        <v>12</v>
      </c>
      <c r="D73" s="1">
        <f>0.2*12</f>
        <v>2.4000000000000004</v>
      </c>
      <c r="E73" s="1">
        <v>0</v>
      </c>
      <c r="F73" s="3">
        <f>SUM(D73:E73)</f>
        <v>2.4000000000000004</v>
      </c>
      <c r="G73"/>
      <c r="H73"/>
      <c r="I73"/>
      <c r="J73"/>
      <c r="K73"/>
      <c r="L73"/>
    </row>
    <row r="74" spans="1:12" ht="15" x14ac:dyDescent="0.25">
      <c r="A74" t="s">
        <v>200</v>
      </c>
      <c r="B74" t="s">
        <v>199</v>
      </c>
      <c r="C74" s="1">
        <v>5</v>
      </c>
      <c r="D74" s="1">
        <f>0.2*5</f>
        <v>1</v>
      </c>
      <c r="E74" s="1">
        <v>0</v>
      </c>
      <c r="F74" s="3">
        <f>SUM(D74:E74)</f>
        <v>1</v>
      </c>
      <c r="G74"/>
      <c r="H74"/>
      <c r="I74"/>
      <c r="J74"/>
      <c r="K74"/>
      <c r="L74"/>
    </row>
    <row r="75" spans="1:12" ht="15" x14ac:dyDescent="0.25">
      <c r="A75" t="s">
        <v>201</v>
      </c>
      <c r="B75" t="s">
        <v>33</v>
      </c>
      <c r="C75" s="1">
        <v>5</v>
      </c>
      <c r="D75" s="1">
        <f>0.2*5</f>
        <v>1</v>
      </c>
      <c r="E75" s="1">
        <v>0</v>
      </c>
      <c r="F75" s="3">
        <f>SUM(D75:E75)</f>
        <v>1</v>
      </c>
      <c r="G75"/>
      <c r="H75"/>
      <c r="I75"/>
      <c r="J75"/>
      <c r="K75"/>
      <c r="L75"/>
    </row>
    <row r="77" spans="1:12" ht="15" x14ac:dyDescent="0.25">
      <c r="A77" s="8" t="s">
        <v>53</v>
      </c>
    </row>
    <row r="79" spans="1:12" ht="15" x14ac:dyDescent="0.25">
      <c r="A79" s="8" t="s">
        <v>55</v>
      </c>
    </row>
    <row r="81" spans="1:12" ht="15" x14ac:dyDescent="0.25">
      <c r="A81" s="8" t="s">
        <v>58</v>
      </c>
    </row>
    <row r="82" spans="1:12" ht="15" x14ac:dyDescent="0.25">
      <c r="A82" s="8" t="s">
        <v>59</v>
      </c>
    </row>
    <row r="84" spans="1:12" ht="15" x14ac:dyDescent="0.25">
      <c r="A84" s="8" t="s">
        <v>1</v>
      </c>
    </row>
    <row r="85" spans="1:12" ht="15" x14ac:dyDescent="0.25">
      <c r="A85" t="s">
        <v>60</v>
      </c>
      <c r="B85" t="s">
        <v>10</v>
      </c>
      <c r="C85" s="1">
        <v>24.6</v>
      </c>
      <c r="D85" s="1">
        <f>0.2*24.6</f>
        <v>4.9200000000000008</v>
      </c>
      <c r="E85" s="1">
        <v>0</v>
      </c>
      <c r="F85" s="3">
        <f>SUM(D85:E85)</f>
        <v>4.9200000000000008</v>
      </c>
      <c r="G85"/>
      <c r="H85"/>
      <c r="I85"/>
      <c r="J85"/>
      <c r="K85"/>
      <c r="L85"/>
    </row>
    <row r="86" spans="1:12" ht="15" x14ac:dyDescent="0.25">
      <c r="A86" t="s">
        <v>203</v>
      </c>
      <c r="B86" t="s">
        <v>15</v>
      </c>
      <c r="C86" s="1">
        <v>31</v>
      </c>
      <c r="D86" s="1">
        <f>0.2*31</f>
        <v>6.2</v>
      </c>
      <c r="E86" s="1">
        <v>7</v>
      </c>
      <c r="F86" s="3">
        <f>SUM(D86:E86)</f>
        <v>13.2</v>
      </c>
      <c r="G86"/>
      <c r="H86"/>
      <c r="I86"/>
      <c r="J86"/>
      <c r="K86"/>
      <c r="L86"/>
    </row>
    <row r="87" spans="1:12" ht="15" x14ac:dyDescent="0.25">
      <c r="A87" t="s">
        <v>61</v>
      </c>
      <c r="B87" t="s">
        <v>29</v>
      </c>
      <c r="C87" s="1">
        <v>15</v>
      </c>
      <c r="D87" s="1">
        <f>0.2*15</f>
        <v>3</v>
      </c>
      <c r="E87" s="1">
        <v>0</v>
      </c>
      <c r="F87" s="3">
        <f>SUM(D87:E87)</f>
        <v>3</v>
      </c>
      <c r="G87"/>
      <c r="H87"/>
      <c r="I87"/>
      <c r="J87"/>
      <c r="K87"/>
      <c r="L87"/>
    </row>
    <row r="88" spans="1:12" ht="15" x14ac:dyDescent="0.25">
      <c r="A88" t="s">
        <v>267</v>
      </c>
      <c r="B88" t="s">
        <v>14</v>
      </c>
      <c r="C88" s="1">
        <v>0</v>
      </c>
      <c r="D88" s="1">
        <v>0</v>
      </c>
      <c r="E88" s="1">
        <v>5</v>
      </c>
      <c r="F88" s="3">
        <f>SUM(D88:E88)</f>
        <v>5</v>
      </c>
      <c r="G88"/>
      <c r="H88"/>
      <c r="I88"/>
      <c r="J88"/>
      <c r="K88"/>
      <c r="L88"/>
    </row>
    <row r="90" spans="1:12" ht="15" x14ac:dyDescent="0.25">
      <c r="A90" s="8" t="s">
        <v>16</v>
      </c>
    </row>
    <row r="91" spans="1:12" ht="15" x14ac:dyDescent="0.25">
      <c r="A91" t="s">
        <v>64</v>
      </c>
      <c r="B91" t="s">
        <v>38</v>
      </c>
      <c r="C91" s="1">
        <v>25</v>
      </c>
      <c r="D91" s="1">
        <f>0.2*25</f>
        <v>5</v>
      </c>
      <c r="E91" s="1">
        <v>0</v>
      </c>
      <c r="F91" s="3">
        <f>SUM(D91:E91)</f>
        <v>5</v>
      </c>
      <c r="G91"/>
      <c r="H91"/>
      <c r="I91"/>
      <c r="J91"/>
      <c r="K91"/>
      <c r="L91"/>
    </row>
    <row r="92" spans="1:12" ht="15" x14ac:dyDescent="0.25">
      <c r="A92" t="s">
        <v>60</v>
      </c>
      <c r="B92" t="s">
        <v>10</v>
      </c>
      <c r="C92" s="1">
        <v>23.4</v>
      </c>
      <c r="D92" s="1">
        <f>0.2*23.4</f>
        <v>4.68</v>
      </c>
      <c r="E92" s="1">
        <v>0</v>
      </c>
      <c r="F92" s="3">
        <f>SUM(D92:E92)</f>
        <v>4.68</v>
      </c>
      <c r="G92"/>
      <c r="H92"/>
      <c r="I92"/>
      <c r="J92"/>
      <c r="K92"/>
      <c r="L92"/>
    </row>
    <row r="93" spans="1:12" ht="15" x14ac:dyDescent="0.25">
      <c r="A93" t="s">
        <v>62</v>
      </c>
      <c r="B93" t="s">
        <v>4</v>
      </c>
      <c r="C93" s="1">
        <v>23</v>
      </c>
      <c r="D93" s="1">
        <f>0.2*23</f>
        <v>4.6000000000000005</v>
      </c>
      <c r="E93" s="1">
        <v>0</v>
      </c>
      <c r="F93" s="3">
        <f>SUM(D93:E93)</f>
        <v>4.6000000000000005</v>
      </c>
      <c r="G93"/>
      <c r="H93"/>
      <c r="I93"/>
      <c r="J93"/>
      <c r="K93"/>
      <c r="L93"/>
    </row>
    <row r="94" spans="1:12" ht="15" x14ac:dyDescent="0.25">
      <c r="A94" t="s">
        <v>65</v>
      </c>
      <c r="B94" t="s">
        <v>66</v>
      </c>
      <c r="C94" s="1">
        <v>9</v>
      </c>
      <c r="D94" s="1">
        <f>0.2*9</f>
        <v>1.8</v>
      </c>
      <c r="E94" s="1">
        <v>0</v>
      </c>
      <c r="F94" s="3">
        <f>SUM(D94:E94)</f>
        <v>1.8</v>
      </c>
      <c r="G94"/>
      <c r="H94"/>
      <c r="I94"/>
      <c r="J94"/>
      <c r="K94"/>
      <c r="L94"/>
    </row>
    <row r="95" spans="1:12" ht="15" x14ac:dyDescent="0.25">
      <c r="A95" t="s">
        <v>63</v>
      </c>
      <c r="B95" t="s">
        <v>14</v>
      </c>
      <c r="C95" s="1">
        <v>8.8000000000000007</v>
      </c>
      <c r="D95" s="1">
        <f>0.2*8.8</f>
        <v>1.7600000000000002</v>
      </c>
      <c r="E95" s="1">
        <v>0</v>
      </c>
      <c r="F95" s="3">
        <f>SUM(D95:E95)</f>
        <v>1.7600000000000002</v>
      </c>
      <c r="G95"/>
      <c r="H95"/>
      <c r="I95"/>
      <c r="J95"/>
      <c r="K95"/>
      <c r="L95"/>
    </row>
    <row r="97" spans="1:12" ht="15" x14ac:dyDescent="0.25">
      <c r="A97" s="8" t="s">
        <v>27</v>
      </c>
    </row>
    <row r="98" spans="1:12" ht="15" x14ac:dyDescent="0.25">
      <c r="A98" t="s">
        <v>63</v>
      </c>
      <c r="B98" t="s">
        <v>14</v>
      </c>
      <c r="C98" s="1">
        <v>33</v>
      </c>
      <c r="D98" s="1">
        <f>0.2*33</f>
        <v>6.6000000000000005</v>
      </c>
      <c r="E98" s="1">
        <v>0</v>
      </c>
      <c r="F98" s="3">
        <f>SUM(D98:E98)</f>
        <v>6.6000000000000005</v>
      </c>
      <c r="G98"/>
      <c r="H98"/>
      <c r="I98"/>
      <c r="J98"/>
      <c r="K98"/>
      <c r="L98"/>
    </row>
    <row r="99" spans="1:12" ht="15" x14ac:dyDescent="0.25">
      <c r="A99" t="s">
        <v>229</v>
      </c>
      <c r="B99" t="s">
        <v>15</v>
      </c>
      <c r="C99" s="1">
        <v>19</v>
      </c>
      <c r="D99" s="1">
        <f>0.2*19</f>
        <v>3.8000000000000003</v>
      </c>
      <c r="E99" s="1">
        <v>3</v>
      </c>
      <c r="F99" s="3">
        <f>SUM(D99:E99)</f>
        <v>6.8000000000000007</v>
      </c>
      <c r="G99"/>
      <c r="H99"/>
      <c r="I99"/>
      <c r="J99"/>
      <c r="K99"/>
      <c r="L99"/>
    </row>
    <row r="100" spans="1:12" ht="15" x14ac:dyDescent="0.25">
      <c r="A100" t="s">
        <v>67</v>
      </c>
      <c r="B100" t="s">
        <v>68</v>
      </c>
      <c r="C100" s="1">
        <v>10</v>
      </c>
      <c r="D100" s="1">
        <f>0.2*10</f>
        <v>2</v>
      </c>
      <c r="E100" s="1">
        <v>0</v>
      </c>
      <c r="F100" s="3">
        <f>SUM(D100:E100)</f>
        <v>2</v>
      </c>
      <c r="G100"/>
      <c r="H100"/>
      <c r="I100"/>
      <c r="J100"/>
      <c r="K100"/>
      <c r="L100"/>
    </row>
    <row r="101" spans="1:12" ht="15" x14ac:dyDescent="0.25">
      <c r="A101" t="s">
        <v>65</v>
      </c>
      <c r="B101" t="s">
        <v>66</v>
      </c>
      <c r="C101" s="1">
        <v>8</v>
      </c>
      <c r="D101" s="1">
        <f>0.2*8</f>
        <v>1.6</v>
      </c>
      <c r="E101" s="1">
        <v>3</v>
      </c>
      <c r="F101" s="3">
        <f>SUM(D101:E101)</f>
        <v>4.5999999999999996</v>
      </c>
      <c r="G101"/>
      <c r="H101"/>
      <c r="I101"/>
      <c r="J101"/>
      <c r="K101"/>
      <c r="L101"/>
    </row>
    <row r="102" spans="1:12" ht="15" x14ac:dyDescent="0.25">
      <c r="A102" t="s">
        <v>60</v>
      </c>
      <c r="B102" t="s">
        <v>10</v>
      </c>
      <c r="C102" s="1">
        <v>6</v>
      </c>
      <c r="D102" s="1">
        <f>0.2*6</f>
        <v>1.2000000000000002</v>
      </c>
      <c r="E102" s="1">
        <v>0</v>
      </c>
      <c r="F102" s="3">
        <f>SUM(D102:E102)</f>
        <v>1.2000000000000002</v>
      </c>
      <c r="G102"/>
      <c r="H102"/>
      <c r="I102"/>
      <c r="J102"/>
      <c r="K102"/>
      <c r="L102"/>
    </row>
    <row r="103" spans="1:12" ht="15" x14ac:dyDescent="0.25">
      <c r="A103" t="s">
        <v>62</v>
      </c>
      <c r="B103" t="s">
        <v>4</v>
      </c>
      <c r="C103" s="1">
        <v>5</v>
      </c>
      <c r="D103" s="1">
        <f>0.2*5</f>
        <v>1</v>
      </c>
      <c r="E103" s="1">
        <v>5</v>
      </c>
      <c r="F103" s="3">
        <f>SUM(D103:E103)</f>
        <v>6</v>
      </c>
      <c r="G103"/>
      <c r="H103"/>
      <c r="I103"/>
      <c r="J103"/>
      <c r="K103"/>
      <c r="L103"/>
    </row>
    <row r="104" spans="1:12" ht="15" x14ac:dyDescent="0.25">
      <c r="A104" t="s">
        <v>64</v>
      </c>
      <c r="B104" t="s">
        <v>205</v>
      </c>
      <c r="C104" s="1">
        <v>3</v>
      </c>
      <c r="D104" s="1">
        <f>0.2*3</f>
        <v>0.60000000000000009</v>
      </c>
      <c r="E104" s="1">
        <v>7</v>
      </c>
      <c r="F104" s="3">
        <f>SUM(D104:E104)</f>
        <v>7.6</v>
      </c>
      <c r="G104"/>
      <c r="H104"/>
      <c r="I104"/>
      <c r="J104"/>
      <c r="K104"/>
      <c r="L104"/>
    </row>
    <row r="106" spans="1:12" ht="15" x14ac:dyDescent="0.25">
      <c r="A106" s="8" t="s">
        <v>71</v>
      </c>
    </row>
    <row r="107" spans="1:12" ht="15" x14ac:dyDescent="0.25">
      <c r="A107" t="s">
        <v>67</v>
      </c>
      <c r="B107" t="s">
        <v>68</v>
      </c>
      <c r="C107" s="1">
        <v>34</v>
      </c>
      <c r="D107" s="1">
        <f>0.2*34</f>
        <v>6.8000000000000007</v>
      </c>
      <c r="E107" s="1">
        <v>5</v>
      </c>
      <c r="F107" s="3">
        <f>SUM(D107:E107)</f>
        <v>11.8</v>
      </c>
      <c r="G107"/>
      <c r="H107"/>
      <c r="I107"/>
      <c r="J107"/>
      <c r="K107"/>
      <c r="L107"/>
    </row>
    <row r="108" spans="1:12" ht="15" x14ac:dyDescent="0.25">
      <c r="A108" t="s">
        <v>204</v>
      </c>
      <c r="B108" t="s">
        <v>205</v>
      </c>
      <c r="C108" s="1">
        <v>10</v>
      </c>
      <c r="D108" s="1">
        <f>0.2*10</f>
        <v>2</v>
      </c>
      <c r="E108" s="1">
        <v>0</v>
      </c>
      <c r="F108" s="3">
        <f>SUM(D108:E108)</f>
        <v>2</v>
      </c>
      <c r="G108"/>
      <c r="H108"/>
      <c r="I108"/>
      <c r="J108"/>
      <c r="K108"/>
      <c r="L108"/>
    </row>
    <row r="109" spans="1:12" ht="15" x14ac:dyDescent="0.25">
      <c r="A109" t="s">
        <v>72</v>
      </c>
      <c r="B109" t="s">
        <v>29</v>
      </c>
      <c r="C109" s="1">
        <v>9.8000000000000007</v>
      </c>
      <c r="D109" s="1">
        <f>0.2*9.8</f>
        <v>1.9600000000000002</v>
      </c>
      <c r="E109" s="1">
        <v>0</v>
      </c>
      <c r="F109" s="3">
        <f>SUM(D109:E109)</f>
        <v>1.9600000000000002</v>
      </c>
      <c r="G109"/>
      <c r="H109"/>
      <c r="I109"/>
      <c r="J109"/>
      <c r="K109"/>
      <c r="L109"/>
    </row>
    <row r="110" spans="1:12" ht="15" x14ac:dyDescent="0.25">
      <c r="A110" t="s">
        <v>233</v>
      </c>
      <c r="B110" t="s">
        <v>234</v>
      </c>
      <c r="C110" s="1">
        <v>8</v>
      </c>
      <c r="D110" s="1">
        <f>0.2*8</f>
        <v>1.6</v>
      </c>
      <c r="E110" s="1">
        <v>0</v>
      </c>
      <c r="F110" s="3">
        <f>SUM(D110:E110)</f>
        <v>1.6</v>
      </c>
      <c r="G110"/>
      <c r="H110"/>
      <c r="I110"/>
      <c r="J110"/>
      <c r="K110"/>
      <c r="L110"/>
    </row>
    <row r="111" spans="1:12" ht="15" x14ac:dyDescent="0.25">
      <c r="A111" t="s">
        <v>64</v>
      </c>
      <c r="B111" t="s">
        <v>205</v>
      </c>
      <c r="C111" s="1">
        <v>0</v>
      </c>
      <c r="D111" s="1">
        <v>0</v>
      </c>
      <c r="E111" s="1">
        <v>7</v>
      </c>
      <c r="F111" s="3">
        <f>SUM(D111:E111)</f>
        <v>7</v>
      </c>
      <c r="G111"/>
      <c r="H111"/>
      <c r="I111"/>
      <c r="J111"/>
      <c r="K111"/>
      <c r="L111"/>
    </row>
    <row r="112" spans="1:12" ht="15" x14ac:dyDescent="0.25">
      <c r="A112" t="s">
        <v>268</v>
      </c>
      <c r="B112" t="s">
        <v>230</v>
      </c>
      <c r="C112" s="1">
        <v>0</v>
      </c>
      <c r="D112" s="1">
        <v>0</v>
      </c>
      <c r="E112" s="1">
        <v>3</v>
      </c>
      <c r="F112" s="3">
        <f>SUM(D112:E112)</f>
        <v>3</v>
      </c>
      <c r="G112"/>
      <c r="H112"/>
      <c r="I112"/>
      <c r="J112"/>
      <c r="K112"/>
      <c r="L112"/>
    </row>
    <row r="113" spans="1:12" ht="15" x14ac:dyDescent="0.25">
      <c r="A113" t="s">
        <v>63</v>
      </c>
      <c r="B113" t="s">
        <v>14</v>
      </c>
      <c r="C113" s="1">
        <v>0</v>
      </c>
      <c r="D113" s="1">
        <v>0</v>
      </c>
      <c r="E113" s="1">
        <v>3</v>
      </c>
      <c r="F113" s="3">
        <f>SUM(D113:E113)</f>
        <v>3</v>
      </c>
      <c r="G113"/>
      <c r="H113"/>
      <c r="I113"/>
      <c r="J113"/>
      <c r="K113"/>
      <c r="L113"/>
    </row>
    <row r="115" spans="1:12" ht="15" x14ac:dyDescent="0.25">
      <c r="A115" s="8" t="s">
        <v>77</v>
      </c>
    </row>
    <row r="116" spans="1:12" ht="15" x14ac:dyDescent="0.25">
      <c r="A116" t="s">
        <v>72</v>
      </c>
      <c r="B116" t="s">
        <v>29</v>
      </c>
      <c r="C116" s="1">
        <v>27</v>
      </c>
      <c r="D116" s="1">
        <f>0.2*27</f>
        <v>5.4</v>
      </c>
      <c r="E116" s="1">
        <v>7</v>
      </c>
      <c r="F116" s="3">
        <f>SUM(D116:E116)</f>
        <v>12.4</v>
      </c>
      <c r="G116"/>
      <c r="H116"/>
      <c r="I116"/>
      <c r="J116"/>
      <c r="K116"/>
      <c r="L116"/>
    </row>
    <row r="117" spans="1:12" ht="15" x14ac:dyDescent="0.25">
      <c r="A117" t="s">
        <v>78</v>
      </c>
      <c r="B117" t="s">
        <v>4</v>
      </c>
      <c r="C117" s="1">
        <v>13</v>
      </c>
      <c r="D117" s="1">
        <f>0.2*13</f>
        <v>2.6</v>
      </c>
      <c r="E117" s="1">
        <v>0</v>
      </c>
      <c r="F117" s="3">
        <f>SUM(D117:E117)</f>
        <v>2.6</v>
      </c>
      <c r="G117"/>
      <c r="H117"/>
      <c r="I117"/>
      <c r="J117"/>
      <c r="K117"/>
      <c r="L117"/>
    </row>
    <row r="118" spans="1:12" ht="15" x14ac:dyDescent="0.25">
      <c r="A118" t="s">
        <v>224</v>
      </c>
      <c r="B118" t="s">
        <v>230</v>
      </c>
      <c r="C118" s="1">
        <v>13</v>
      </c>
      <c r="D118" s="1">
        <f>0.2*13</f>
        <v>2.6</v>
      </c>
      <c r="E118" s="1">
        <v>0</v>
      </c>
      <c r="F118" s="3">
        <f>SUM(D118:E118)</f>
        <v>2.6</v>
      </c>
      <c r="G118"/>
      <c r="H118"/>
      <c r="I118"/>
      <c r="J118"/>
      <c r="K118"/>
      <c r="L118"/>
    </row>
    <row r="119" spans="1:12" ht="15" x14ac:dyDescent="0.25">
      <c r="A119" t="s">
        <v>74</v>
      </c>
      <c r="B119" t="s">
        <v>15</v>
      </c>
      <c r="C119" s="1">
        <v>9.4</v>
      </c>
      <c r="D119" s="1">
        <f>0.2*9.4</f>
        <v>1.8800000000000001</v>
      </c>
      <c r="E119" s="1">
        <v>0</v>
      </c>
      <c r="F119" s="3">
        <f>SUM(D119:E119)</f>
        <v>1.8800000000000001</v>
      </c>
      <c r="G119"/>
      <c r="H119"/>
      <c r="I119"/>
      <c r="J119"/>
      <c r="K119"/>
      <c r="L119"/>
    </row>
    <row r="120" spans="1:12" ht="15" x14ac:dyDescent="0.25">
      <c r="A120" t="s">
        <v>236</v>
      </c>
      <c r="B120" t="s">
        <v>6</v>
      </c>
      <c r="C120" s="1">
        <v>5</v>
      </c>
      <c r="D120" s="1">
        <f>0.2*5</f>
        <v>1</v>
      </c>
      <c r="E120" s="1">
        <v>0</v>
      </c>
      <c r="F120" s="3">
        <f>SUM(D120:E120)</f>
        <v>1</v>
      </c>
      <c r="G120"/>
      <c r="H120"/>
      <c r="I120"/>
      <c r="J120"/>
      <c r="K120"/>
      <c r="L120"/>
    </row>
    <row r="121" spans="1:12" ht="15" x14ac:dyDescent="0.25">
      <c r="A121" t="s">
        <v>67</v>
      </c>
      <c r="B121" t="s">
        <v>14</v>
      </c>
      <c r="C121" s="1">
        <v>0</v>
      </c>
      <c r="D121" s="1">
        <v>0</v>
      </c>
      <c r="E121" s="1">
        <v>5</v>
      </c>
      <c r="F121" s="3">
        <f>SUM(D121:E121)</f>
        <v>5</v>
      </c>
      <c r="G121"/>
      <c r="H121"/>
      <c r="I121"/>
      <c r="J121"/>
      <c r="K121"/>
      <c r="L121"/>
    </row>
    <row r="123" spans="1:12" ht="15" x14ac:dyDescent="0.25">
      <c r="A123" s="8" t="s">
        <v>80</v>
      </c>
    </row>
    <row r="124" spans="1:12" ht="15" x14ac:dyDescent="0.25">
      <c r="A124" t="s">
        <v>74</v>
      </c>
      <c r="B124" t="s">
        <v>15</v>
      </c>
      <c r="C124" s="1">
        <v>28</v>
      </c>
      <c r="D124" s="1">
        <f>0.2*28</f>
        <v>5.6000000000000005</v>
      </c>
      <c r="E124" s="1">
        <v>0</v>
      </c>
      <c r="F124" s="3">
        <f>SUM(D124:E124)</f>
        <v>5.6000000000000005</v>
      </c>
      <c r="G124"/>
      <c r="H124"/>
      <c r="I124"/>
      <c r="J124"/>
      <c r="K124"/>
      <c r="L124"/>
    </row>
    <row r="125" spans="1:12" ht="15" x14ac:dyDescent="0.25">
      <c r="A125" t="s">
        <v>75</v>
      </c>
      <c r="B125" t="s">
        <v>14</v>
      </c>
      <c r="C125" s="1">
        <v>17</v>
      </c>
      <c r="D125" s="1">
        <f>0.2*17</f>
        <v>3.4000000000000004</v>
      </c>
      <c r="E125" s="1">
        <v>0</v>
      </c>
      <c r="F125" s="3">
        <f>SUM(D125:E125)</f>
        <v>3.4000000000000004</v>
      </c>
      <c r="G125"/>
      <c r="H125"/>
      <c r="I125"/>
      <c r="J125"/>
      <c r="K125"/>
      <c r="L125"/>
    </row>
    <row r="126" spans="1:12" ht="15" x14ac:dyDescent="0.25">
      <c r="A126" t="s">
        <v>224</v>
      </c>
      <c r="B126" t="s">
        <v>230</v>
      </c>
      <c r="C126" s="1">
        <v>15</v>
      </c>
      <c r="D126" s="1">
        <f>0.2*15</f>
        <v>3</v>
      </c>
      <c r="E126" s="1">
        <v>5</v>
      </c>
      <c r="F126" s="3">
        <f>SUM(D126:E126)</f>
        <v>8</v>
      </c>
      <c r="G126"/>
      <c r="H126"/>
      <c r="I126"/>
      <c r="J126"/>
      <c r="K126"/>
      <c r="L126"/>
    </row>
    <row r="127" spans="1:12" ht="15" x14ac:dyDescent="0.25">
      <c r="A127" t="s">
        <v>81</v>
      </c>
      <c r="B127" t="s">
        <v>15</v>
      </c>
      <c r="C127" s="1">
        <v>8.6</v>
      </c>
      <c r="D127" s="1">
        <f>0.2*8.6</f>
        <v>1.72</v>
      </c>
      <c r="E127" s="1">
        <v>0</v>
      </c>
      <c r="F127" s="3">
        <f>SUM(D127:E127)</f>
        <v>1.72</v>
      </c>
      <c r="G127"/>
      <c r="H127"/>
      <c r="I127"/>
      <c r="J127"/>
      <c r="K127"/>
      <c r="L127"/>
    </row>
    <row r="128" spans="1:12" ht="15" x14ac:dyDescent="0.25">
      <c r="A128" t="s">
        <v>82</v>
      </c>
      <c r="B128" t="s">
        <v>6</v>
      </c>
      <c r="C128" s="1">
        <v>8</v>
      </c>
      <c r="D128" s="1">
        <f>0.2*8</f>
        <v>1.6</v>
      </c>
      <c r="E128" s="1">
        <v>0</v>
      </c>
      <c r="F128" s="3">
        <f>SUM(D128:E128)</f>
        <v>1.6</v>
      </c>
      <c r="G128"/>
      <c r="H128"/>
      <c r="I128"/>
      <c r="J128"/>
      <c r="K128"/>
      <c r="L128"/>
    </row>
    <row r="129" spans="1:12" ht="15" x14ac:dyDescent="0.25">
      <c r="A129" t="s">
        <v>206</v>
      </c>
      <c r="B129" t="s">
        <v>207</v>
      </c>
      <c r="C129" s="1">
        <v>8</v>
      </c>
      <c r="D129" s="1">
        <f>0.2*8</f>
        <v>1.6</v>
      </c>
      <c r="E129" s="1">
        <v>0</v>
      </c>
      <c r="F129" s="3">
        <f>SUM(D129:E129)</f>
        <v>1.6</v>
      </c>
      <c r="G129"/>
      <c r="H129"/>
      <c r="I129"/>
      <c r="J129"/>
      <c r="K129"/>
      <c r="L129"/>
    </row>
    <row r="130" spans="1:12" ht="15" x14ac:dyDescent="0.25">
      <c r="A130" t="s">
        <v>79</v>
      </c>
      <c r="B130" t="s">
        <v>10</v>
      </c>
      <c r="C130" s="1">
        <v>4.5999999999999996</v>
      </c>
      <c r="D130" s="1">
        <f>0.2*4.6</f>
        <v>0.91999999999999993</v>
      </c>
      <c r="E130" s="1">
        <v>0</v>
      </c>
      <c r="F130" s="3">
        <f>SUM(D130:E130)</f>
        <v>0.91999999999999993</v>
      </c>
      <c r="G130"/>
      <c r="H130"/>
      <c r="I130"/>
      <c r="J130"/>
      <c r="K130"/>
      <c r="L130"/>
    </row>
    <row r="131" spans="1:12" ht="15" x14ac:dyDescent="0.25">
      <c r="A131" t="s">
        <v>225</v>
      </c>
      <c r="B131" t="s">
        <v>6</v>
      </c>
      <c r="C131" s="1">
        <v>3</v>
      </c>
      <c r="D131" s="1">
        <f>0.2*3</f>
        <v>0.60000000000000009</v>
      </c>
      <c r="E131" s="1">
        <v>0</v>
      </c>
      <c r="F131" s="3">
        <f>SUM(D131:E131)</f>
        <v>0.60000000000000009</v>
      </c>
      <c r="G131"/>
      <c r="H131"/>
      <c r="I131"/>
      <c r="J131"/>
      <c r="K131"/>
      <c r="L131"/>
    </row>
    <row r="132" spans="1:12" ht="15" x14ac:dyDescent="0.25">
      <c r="A132" t="s">
        <v>269</v>
      </c>
      <c r="B132" t="s">
        <v>29</v>
      </c>
      <c r="C132" s="1">
        <v>0</v>
      </c>
      <c r="D132" s="1">
        <v>0</v>
      </c>
      <c r="E132" s="1">
        <v>7</v>
      </c>
      <c r="F132" s="3">
        <f>SUM(D132:E132)</f>
        <v>7</v>
      </c>
      <c r="G132"/>
      <c r="H132"/>
      <c r="I132"/>
      <c r="J132"/>
      <c r="K132"/>
      <c r="L132"/>
    </row>
    <row r="133" spans="1:12" ht="15" x14ac:dyDescent="0.25">
      <c r="A133" t="s">
        <v>270</v>
      </c>
      <c r="B133" t="s">
        <v>29</v>
      </c>
      <c r="C133" s="1">
        <v>0</v>
      </c>
      <c r="D133" s="1">
        <v>0</v>
      </c>
      <c r="E133" s="1">
        <v>3</v>
      </c>
      <c r="F133" s="3">
        <f>SUM(D133:E133)</f>
        <v>3</v>
      </c>
      <c r="G133"/>
      <c r="H133"/>
      <c r="I133"/>
      <c r="J133"/>
      <c r="K133"/>
      <c r="L133"/>
    </row>
    <row r="135" spans="1:12" ht="15" x14ac:dyDescent="0.25">
      <c r="A135" s="8" t="s">
        <v>88</v>
      </c>
    </row>
    <row r="136" spans="1:12" ht="15" x14ac:dyDescent="0.25">
      <c r="A136" t="s">
        <v>79</v>
      </c>
      <c r="B136" t="s">
        <v>10</v>
      </c>
      <c r="C136" s="1">
        <v>24</v>
      </c>
      <c r="D136" s="1">
        <f>0.2*24</f>
        <v>4.8000000000000007</v>
      </c>
      <c r="E136" s="1">
        <v>0</v>
      </c>
      <c r="F136" s="3">
        <f>SUM(D136:E136)</f>
        <v>4.8000000000000007</v>
      </c>
      <c r="G136"/>
      <c r="H136"/>
      <c r="I136"/>
      <c r="J136"/>
      <c r="K136"/>
      <c r="L136"/>
    </row>
    <row r="137" spans="1:12" ht="15" x14ac:dyDescent="0.25">
      <c r="A137" t="s">
        <v>82</v>
      </c>
      <c r="B137" t="s">
        <v>6</v>
      </c>
      <c r="C137" s="1">
        <v>20</v>
      </c>
      <c r="D137" s="1">
        <f>0.2*20</f>
        <v>4</v>
      </c>
      <c r="E137" s="1">
        <v>0</v>
      </c>
      <c r="F137" s="3">
        <f>SUM(D137:E137)</f>
        <v>4</v>
      </c>
      <c r="G137"/>
      <c r="H137"/>
      <c r="I137"/>
      <c r="J137"/>
      <c r="K137"/>
      <c r="L137"/>
    </row>
    <row r="138" spans="1:12" ht="15" x14ac:dyDescent="0.25">
      <c r="A138" t="s">
        <v>81</v>
      </c>
      <c r="B138" t="s">
        <v>15</v>
      </c>
      <c r="C138" s="1">
        <v>16</v>
      </c>
      <c r="D138" s="1">
        <f>0.2*16</f>
        <v>3.2</v>
      </c>
      <c r="E138" s="1">
        <v>0</v>
      </c>
      <c r="F138" s="3">
        <f>SUM(D138:E138)</f>
        <v>3.2</v>
      </c>
      <c r="G138"/>
      <c r="H138"/>
      <c r="I138"/>
      <c r="J138"/>
      <c r="K138"/>
      <c r="L138"/>
    </row>
    <row r="139" spans="1:12" ht="15" x14ac:dyDescent="0.25">
      <c r="A139" t="s">
        <v>85</v>
      </c>
      <c r="B139" t="s">
        <v>40</v>
      </c>
      <c r="C139" s="1">
        <v>13</v>
      </c>
      <c r="D139" s="1">
        <f>0.2*13</f>
        <v>2.6</v>
      </c>
      <c r="E139" s="1">
        <v>0</v>
      </c>
      <c r="F139" s="3">
        <f>SUM(D139:E139)</f>
        <v>2.6</v>
      </c>
      <c r="G139"/>
      <c r="H139"/>
      <c r="I139"/>
      <c r="J139"/>
      <c r="K139"/>
      <c r="L139"/>
    </row>
    <row r="140" spans="1:12" ht="15" x14ac:dyDescent="0.25">
      <c r="A140" t="s">
        <v>86</v>
      </c>
      <c r="B140" t="s">
        <v>10</v>
      </c>
      <c r="C140" s="1">
        <v>11.6</v>
      </c>
      <c r="D140" s="1">
        <f>0.2*11.6</f>
        <v>2.3199999999999998</v>
      </c>
      <c r="E140" s="1">
        <v>0</v>
      </c>
      <c r="F140" s="3">
        <f>SUM(D140:E140)</f>
        <v>2.3199999999999998</v>
      </c>
      <c r="G140"/>
      <c r="H140"/>
      <c r="I140"/>
      <c r="J140"/>
      <c r="K140"/>
      <c r="L140"/>
    </row>
    <row r="141" spans="1:12" ht="15" x14ac:dyDescent="0.25">
      <c r="A141" t="s">
        <v>74</v>
      </c>
      <c r="B141" t="s">
        <v>15</v>
      </c>
      <c r="C141" s="1">
        <v>7</v>
      </c>
      <c r="D141" s="1">
        <f>0.2*7</f>
        <v>1.4000000000000001</v>
      </c>
      <c r="E141" s="1">
        <v>0</v>
      </c>
      <c r="F141" s="3">
        <f>SUM(D141:E141)</f>
        <v>1.4000000000000001</v>
      </c>
      <c r="G141"/>
      <c r="H141"/>
      <c r="I141"/>
      <c r="J141"/>
      <c r="K141"/>
      <c r="L141"/>
    </row>
    <row r="142" spans="1:12" ht="15" x14ac:dyDescent="0.25">
      <c r="A142" t="s">
        <v>87</v>
      </c>
      <c r="B142" t="s">
        <v>68</v>
      </c>
      <c r="C142" s="1">
        <v>5</v>
      </c>
      <c r="D142" s="1">
        <f>0.2*5</f>
        <v>1</v>
      </c>
      <c r="E142" s="1">
        <v>0</v>
      </c>
      <c r="F142" s="3">
        <f>SUM(D142:E142)</f>
        <v>1</v>
      </c>
      <c r="G142"/>
      <c r="H142"/>
      <c r="I142"/>
      <c r="J142"/>
      <c r="K142"/>
      <c r="L142"/>
    </row>
    <row r="144" spans="1:12" ht="15" x14ac:dyDescent="0.25">
      <c r="A144" s="8" t="s">
        <v>90</v>
      </c>
    </row>
    <row r="146" spans="1:12" ht="15" x14ac:dyDescent="0.25">
      <c r="A146" s="8" t="s">
        <v>91</v>
      </c>
    </row>
    <row r="147" spans="1:12" ht="15" x14ac:dyDescent="0.25">
      <c r="A147" t="s">
        <v>92</v>
      </c>
      <c r="B147" t="s">
        <v>69</v>
      </c>
      <c r="C147" s="1">
        <v>22</v>
      </c>
      <c r="D147" s="1">
        <f>0.2*22</f>
        <v>4.4000000000000004</v>
      </c>
      <c r="E147" s="1">
        <v>0</v>
      </c>
      <c r="F147" s="3">
        <f>SUM(D147:E147)</f>
        <v>4.4000000000000004</v>
      </c>
      <c r="G147"/>
      <c r="H147"/>
      <c r="I147"/>
      <c r="J147"/>
      <c r="K147"/>
      <c r="L147"/>
    </row>
    <row r="148" spans="1:12" ht="15" x14ac:dyDescent="0.25">
      <c r="A148" s="6" t="s">
        <v>208</v>
      </c>
      <c r="B148" t="s">
        <v>209</v>
      </c>
      <c r="C148" s="1">
        <v>10</v>
      </c>
      <c r="D148" s="1">
        <f>0.2*10</f>
        <v>2</v>
      </c>
      <c r="E148" s="1">
        <v>0</v>
      </c>
      <c r="F148" s="3">
        <f>SUM(D148:E148)</f>
        <v>2</v>
      </c>
      <c r="G148"/>
      <c r="H148"/>
      <c r="I148"/>
      <c r="J148"/>
      <c r="K148"/>
      <c r="L148"/>
    </row>
    <row r="149" spans="1:12" ht="15" x14ac:dyDescent="0.25">
      <c r="A149" s="6" t="s">
        <v>237</v>
      </c>
      <c r="B149" t="s">
        <v>239</v>
      </c>
      <c r="C149" s="1">
        <v>3</v>
      </c>
      <c r="D149" s="1">
        <f>0.2*3</f>
        <v>0.60000000000000009</v>
      </c>
      <c r="E149" s="1">
        <v>0</v>
      </c>
      <c r="F149" s="3">
        <f>SUM(D149:E149)</f>
        <v>0.60000000000000009</v>
      </c>
      <c r="G149"/>
      <c r="H149"/>
      <c r="I149"/>
      <c r="J149"/>
      <c r="K149"/>
      <c r="L149"/>
    </row>
    <row r="150" spans="1:12" ht="15" x14ac:dyDescent="0.25">
      <c r="A150" s="6" t="s">
        <v>238</v>
      </c>
      <c r="B150" t="s">
        <v>132</v>
      </c>
      <c r="C150" s="1">
        <v>3</v>
      </c>
      <c r="D150" s="1">
        <f>0.2*3</f>
        <v>0.60000000000000009</v>
      </c>
      <c r="E150" s="1">
        <v>0</v>
      </c>
      <c r="F150" s="3">
        <f>SUM(D150:E150)</f>
        <v>0.60000000000000009</v>
      </c>
      <c r="G150"/>
      <c r="H150"/>
      <c r="I150"/>
      <c r="J150"/>
      <c r="K150"/>
      <c r="L150"/>
    </row>
    <row r="152" spans="1:12" ht="15" x14ac:dyDescent="0.25">
      <c r="A152" s="8" t="s">
        <v>93</v>
      </c>
    </row>
    <row r="153" spans="1:12" ht="15" x14ac:dyDescent="0.25">
      <c r="A153" s="8" t="s">
        <v>94</v>
      </c>
    </row>
    <row r="154" spans="1:12" ht="15" x14ac:dyDescent="0.25">
      <c r="A154" t="s">
        <v>32</v>
      </c>
      <c r="B154" t="s">
        <v>14</v>
      </c>
      <c r="C154" s="1">
        <v>13</v>
      </c>
      <c r="D154" s="1">
        <f>0.2*13</f>
        <v>2.6</v>
      </c>
      <c r="E154" s="1">
        <v>0</v>
      </c>
      <c r="F154" s="3">
        <f>SUM(D154:E154)</f>
        <v>2.6</v>
      </c>
      <c r="G154"/>
      <c r="H154"/>
      <c r="I154"/>
      <c r="J154"/>
      <c r="K154"/>
      <c r="L154"/>
    </row>
    <row r="155" spans="1:12" ht="15" x14ac:dyDescent="0.25">
      <c r="A155" t="s">
        <v>31</v>
      </c>
      <c r="B155" t="s">
        <v>4</v>
      </c>
      <c r="C155" s="1">
        <v>12</v>
      </c>
      <c r="D155" s="1">
        <f>0.2*12</f>
        <v>2.4000000000000004</v>
      </c>
      <c r="E155" s="1">
        <v>0</v>
      </c>
      <c r="F155" s="3">
        <f>SUM(D155:E155)</f>
        <v>2.4000000000000004</v>
      </c>
      <c r="G155"/>
      <c r="H155"/>
      <c r="I155"/>
      <c r="J155"/>
      <c r="K155"/>
      <c r="L155"/>
    </row>
    <row r="156" spans="1:12" ht="15" x14ac:dyDescent="0.25">
      <c r="A156" t="s">
        <v>22</v>
      </c>
      <c r="B156" t="s">
        <v>153</v>
      </c>
      <c r="C156" s="1">
        <v>3</v>
      </c>
      <c r="D156" s="1">
        <f>0.2*3</f>
        <v>0.60000000000000009</v>
      </c>
      <c r="E156" s="1">
        <v>0</v>
      </c>
      <c r="F156" s="3">
        <f>SUM(D156:E156)</f>
        <v>0.60000000000000009</v>
      </c>
      <c r="G156"/>
      <c r="H156"/>
      <c r="I156"/>
      <c r="J156"/>
      <c r="K156"/>
      <c r="L156"/>
    </row>
    <row r="157" spans="1:12" ht="15" x14ac:dyDescent="0.25">
      <c r="A157" t="s">
        <v>3</v>
      </c>
      <c r="B157" t="s">
        <v>4</v>
      </c>
      <c r="C157" s="1">
        <v>0</v>
      </c>
      <c r="D157" s="1">
        <v>0</v>
      </c>
      <c r="E157" s="1">
        <v>7</v>
      </c>
      <c r="F157" s="3">
        <f>SUM(D157:E157)</f>
        <v>7</v>
      </c>
      <c r="G157"/>
      <c r="H157"/>
      <c r="I157"/>
      <c r="J157"/>
      <c r="K157"/>
      <c r="L157"/>
    </row>
    <row r="158" spans="1:12" ht="15" x14ac:dyDescent="0.25">
      <c r="A158" t="s">
        <v>37</v>
      </c>
      <c r="B158" t="s">
        <v>205</v>
      </c>
      <c r="C158" s="1">
        <v>0</v>
      </c>
      <c r="D158" s="1">
        <v>0</v>
      </c>
      <c r="E158" s="1">
        <v>5</v>
      </c>
      <c r="F158" s="3">
        <f>SUM(D158:E158)</f>
        <v>5</v>
      </c>
      <c r="G158"/>
      <c r="H158"/>
      <c r="I158"/>
      <c r="J158"/>
      <c r="K158"/>
      <c r="L158"/>
    </row>
    <row r="160" spans="1:12" ht="15" x14ac:dyDescent="0.25">
      <c r="A160" s="8" t="s">
        <v>95</v>
      </c>
    </row>
    <row r="161" spans="1:12" ht="15" x14ac:dyDescent="0.25">
      <c r="A161" t="s">
        <v>31</v>
      </c>
      <c r="B161" t="s">
        <v>220</v>
      </c>
      <c r="C161" s="1">
        <v>26</v>
      </c>
      <c r="D161" s="1">
        <f>0.2*26</f>
        <v>5.2</v>
      </c>
      <c r="E161" s="1">
        <v>0</v>
      </c>
      <c r="F161" s="3">
        <f>SUM(D161:E161)</f>
        <v>5.2</v>
      </c>
      <c r="G161"/>
      <c r="H161"/>
      <c r="I161"/>
      <c r="J161"/>
      <c r="K161"/>
      <c r="L161"/>
    </row>
    <row r="162" spans="1:12" ht="15" x14ac:dyDescent="0.25">
      <c r="A162" t="s">
        <v>39</v>
      </c>
      <c r="B162" t="s">
        <v>40</v>
      </c>
      <c r="C162" s="1">
        <v>20</v>
      </c>
      <c r="D162" s="1">
        <f>0.2*20</f>
        <v>4</v>
      </c>
      <c r="E162" s="1">
        <v>0</v>
      </c>
      <c r="F162" s="3">
        <f>SUM(D162:E162)</f>
        <v>4</v>
      </c>
      <c r="G162"/>
      <c r="H162"/>
      <c r="I162"/>
      <c r="J162"/>
      <c r="K162"/>
      <c r="L162"/>
    </row>
    <row r="163" spans="1:12" ht="15" x14ac:dyDescent="0.25">
      <c r="A163" t="s">
        <v>32</v>
      </c>
      <c r="B163" t="s">
        <v>14</v>
      </c>
      <c r="C163" s="1">
        <v>18</v>
      </c>
      <c r="D163" s="1">
        <f>0.2*18</f>
        <v>3.6</v>
      </c>
      <c r="E163" s="1">
        <v>0</v>
      </c>
      <c r="F163" s="3">
        <f>SUM(D163:E163)</f>
        <v>3.6</v>
      </c>
      <c r="G163"/>
      <c r="H163"/>
      <c r="I163"/>
      <c r="J163"/>
      <c r="K163"/>
      <c r="L163"/>
    </row>
    <row r="164" spans="1:12" ht="15" x14ac:dyDescent="0.25">
      <c r="A164" t="s">
        <v>96</v>
      </c>
      <c r="B164" t="s">
        <v>10</v>
      </c>
      <c r="C164" s="1">
        <v>10.4</v>
      </c>
      <c r="D164" s="1">
        <f>0.2*10.4</f>
        <v>2.08</v>
      </c>
      <c r="E164" s="1">
        <v>0</v>
      </c>
      <c r="F164" s="3">
        <f>SUM(D164:E164)</f>
        <v>2.08</v>
      </c>
      <c r="G164"/>
      <c r="H164"/>
      <c r="I164"/>
      <c r="J164"/>
      <c r="K164"/>
      <c r="L164"/>
    </row>
    <row r="165" spans="1:12" ht="15" x14ac:dyDescent="0.25">
      <c r="A165" t="s">
        <v>41</v>
      </c>
      <c r="B165" t="s">
        <v>10</v>
      </c>
      <c r="C165" s="1">
        <v>4</v>
      </c>
      <c r="D165" s="1">
        <f>0.2*4</f>
        <v>0.8</v>
      </c>
      <c r="E165" s="1">
        <v>0</v>
      </c>
      <c r="F165" s="3">
        <f>SUM(D165:E165)</f>
        <v>0.8</v>
      </c>
      <c r="G165"/>
      <c r="H165"/>
      <c r="I165"/>
      <c r="J165"/>
      <c r="K165"/>
      <c r="L165"/>
    </row>
    <row r="166" spans="1:12" ht="15" x14ac:dyDescent="0.25">
      <c r="A166" t="s">
        <v>30</v>
      </c>
      <c r="B166" t="s">
        <v>26</v>
      </c>
      <c r="C166" s="1">
        <v>3</v>
      </c>
      <c r="D166" s="1">
        <f>0.2*3</f>
        <v>0.60000000000000009</v>
      </c>
      <c r="E166" s="1">
        <v>0</v>
      </c>
      <c r="F166" s="3">
        <f>SUM(D166:E166)</f>
        <v>0.60000000000000009</v>
      </c>
      <c r="G166"/>
      <c r="H166"/>
      <c r="I166"/>
      <c r="J166"/>
      <c r="K166"/>
      <c r="L166"/>
    </row>
    <row r="167" spans="1:12" ht="15" x14ac:dyDescent="0.25">
      <c r="L167" s="3"/>
    </row>
    <row r="168" spans="1:12" ht="15" x14ac:dyDescent="0.25">
      <c r="A168" s="8" t="s">
        <v>99</v>
      </c>
    </row>
    <row r="169" spans="1:12" ht="15" x14ac:dyDescent="0.25">
      <c r="A169" t="s">
        <v>96</v>
      </c>
      <c r="B169" t="s">
        <v>10</v>
      </c>
      <c r="C169" s="1">
        <v>11</v>
      </c>
      <c r="D169" s="1">
        <f>0.2*11</f>
        <v>2.2000000000000002</v>
      </c>
      <c r="E169" s="1">
        <v>0</v>
      </c>
      <c r="F169" s="3">
        <f>SUM(D169:E169)</f>
        <v>2.2000000000000002</v>
      </c>
      <c r="G169"/>
      <c r="H169"/>
      <c r="I169"/>
      <c r="J169"/>
      <c r="K169"/>
      <c r="L169"/>
    </row>
    <row r="170" spans="1:12" ht="15" x14ac:dyDescent="0.25">
      <c r="A170" t="s">
        <v>41</v>
      </c>
      <c r="B170" t="s">
        <v>10</v>
      </c>
      <c r="C170" s="1">
        <v>7</v>
      </c>
      <c r="D170" s="1">
        <f>0.2*7</f>
        <v>1.4000000000000001</v>
      </c>
      <c r="E170" s="1">
        <v>7</v>
      </c>
      <c r="F170" s="3">
        <f>SUM(D170:E170)</f>
        <v>8.4</v>
      </c>
      <c r="G170"/>
      <c r="H170"/>
      <c r="I170"/>
      <c r="J170"/>
      <c r="K170"/>
      <c r="L170"/>
    </row>
    <row r="171" spans="1:12" ht="15" x14ac:dyDescent="0.25">
      <c r="A171" t="s">
        <v>17</v>
      </c>
      <c r="B171" t="s">
        <v>15</v>
      </c>
      <c r="C171" s="1">
        <v>0</v>
      </c>
      <c r="D171" s="1">
        <v>0</v>
      </c>
      <c r="E171" s="1">
        <v>5</v>
      </c>
      <c r="F171" s="3">
        <f>SUM(D171:E171)</f>
        <v>5</v>
      </c>
      <c r="G171"/>
      <c r="H171"/>
      <c r="I171"/>
      <c r="J171"/>
      <c r="K171"/>
      <c r="L171"/>
    </row>
    <row r="172" spans="1:12" ht="15" x14ac:dyDescent="0.25">
      <c r="A172" t="s">
        <v>30</v>
      </c>
      <c r="B172" t="s">
        <v>26</v>
      </c>
      <c r="C172" s="1">
        <v>0</v>
      </c>
      <c r="D172" s="1">
        <v>0</v>
      </c>
      <c r="E172" s="1">
        <v>3</v>
      </c>
      <c r="F172" s="3">
        <f>SUM(D172:E172)</f>
        <v>3</v>
      </c>
      <c r="G172"/>
      <c r="H172"/>
      <c r="I172"/>
      <c r="J172"/>
      <c r="K172"/>
      <c r="L172"/>
    </row>
    <row r="173" spans="1:12" ht="15" x14ac:dyDescent="0.25">
      <c r="A173" t="s">
        <v>32</v>
      </c>
      <c r="B173" t="s">
        <v>14</v>
      </c>
      <c r="C173" s="1">
        <v>0</v>
      </c>
      <c r="D173" s="1">
        <v>0</v>
      </c>
      <c r="E173" s="1">
        <v>3</v>
      </c>
      <c r="F173" s="3">
        <f>SUM(D173:E173)</f>
        <v>3</v>
      </c>
      <c r="G173"/>
      <c r="H173"/>
      <c r="I173"/>
      <c r="J173"/>
      <c r="K173"/>
      <c r="L173"/>
    </row>
    <row r="175" spans="1:12" ht="15" x14ac:dyDescent="0.25">
      <c r="A175" s="8" t="s">
        <v>101</v>
      </c>
    </row>
    <row r="176" spans="1:12" ht="15" x14ac:dyDescent="0.25">
      <c r="A176" t="s">
        <v>43</v>
      </c>
      <c r="B176" t="s">
        <v>10</v>
      </c>
      <c r="C176" s="1">
        <v>26</v>
      </c>
      <c r="D176" s="1">
        <f>0.2*26</f>
        <v>5.2</v>
      </c>
      <c r="E176" s="1">
        <v>7</v>
      </c>
      <c r="F176" s="3">
        <f>SUM(D176:E176)</f>
        <v>12.2</v>
      </c>
      <c r="G176"/>
      <c r="H176"/>
      <c r="I176"/>
      <c r="J176"/>
      <c r="K176"/>
      <c r="L176"/>
    </row>
    <row r="177" spans="1:12" ht="15" x14ac:dyDescent="0.25">
      <c r="A177" t="s">
        <v>45</v>
      </c>
      <c r="B177" t="s">
        <v>46</v>
      </c>
      <c r="C177" s="1">
        <v>18</v>
      </c>
      <c r="D177" s="1">
        <f>0.2*18</f>
        <v>3.6</v>
      </c>
      <c r="E177" s="1">
        <v>0</v>
      </c>
      <c r="F177" s="3">
        <f>SUM(D177:E177)</f>
        <v>3.6</v>
      </c>
      <c r="G177"/>
      <c r="H177"/>
      <c r="I177"/>
      <c r="J177"/>
      <c r="K177"/>
      <c r="L177"/>
    </row>
    <row r="178" spans="1:12" ht="15" x14ac:dyDescent="0.25">
      <c r="A178" t="s">
        <v>41</v>
      </c>
      <c r="B178" t="s">
        <v>10</v>
      </c>
      <c r="C178" s="1">
        <v>12</v>
      </c>
      <c r="D178" s="1">
        <f>0.2*12</f>
        <v>2.4000000000000004</v>
      </c>
      <c r="E178" s="1">
        <v>0</v>
      </c>
      <c r="F178" s="3">
        <f>SUM(D178:E178)</f>
        <v>2.4000000000000004</v>
      </c>
      <c r="G178"/>
      <c r="H178"/>
      <c r="I178"/>
      <c r="J178"/>
      <c r="K178"/>
      <c r="L178"/>
    </row>
    <row r="179" spans="1:12" ht="15" x14ac:dyDescent="0.25">
      <c r="A179" t="s">
        <v>102</v>
      </c>
      <c r="B179" t="s">
        <v>23</v>
      </c>
      <c r="C179" s="1">
        <v>4</v>
      </c>
      <c r="D179" s="1">
        <f>0.2*4</f>
        <v>0.8</v>
      </c>
      <c r="E179" s="1">
        <v>0</v>
      </c>
      <c r="F179" s="3">
        <f>SUM(D179:E179)</f>
        <v>0.8</v>
      </c>
      <c r="G179"/>
      <c r="H179"/>
      <c r="I179"/>
      <c r="J179"/>
      <c r="K179"/>
      <c r="L179"/>
    </row>
    <row r="180" spans="1:12" ht="15" x14ac:dyDescent="0.25">
      <c r="A180" t="s">
        <v>97</v>
      </c>
      <c r="B180" t="s">
        <v>98</v>
      </c>
      <c r="C180" s="1">
        <v>3</v>
      </c>
      <c r="D180" s="1">
        <f>0.2*3</f>
        <v>0.60000000000000009</v>
      </c>
      <c r="E180" s="1">
        <v>0</v>
      </c>
      <c r="F180" s="3">
        <f>SUM(D180:E180)</f>
        <v>0.60000000000000009</v>
      </c>
      <c r="G180"/>
      <c r="H180"/>
      <c r="I180"/>
      <c r="J180"/>
      <c r="K180"/>
      <c r="L180"/>
    </row>
    <row r="181" spans="1:12" ht="15" x14ac:dyDescent="0.25">
      <c r="A181" t="s">
        <v>31</v>
      </c>
      <c r="B181" t="s">
        <v>4</v>
      </c>
      <c r="C181" s="1">
        <v>0</v>
      </c>
      <c r="D181" s="1">
        <v>0</v>
      </c>
      <c r="E181" s="1">
        <v>5</v>
      </c>
      <c r="F181" s="3">
        <f>SUM(D181:E181)</f>
        <v>5</v>
      </c>
      <c r="G181"/>
      <c r="H181"/>
      <c r="I181"/>
      <c r="J181"/>
      <c r="K181"/>
      <c r="L181"/>
    </row>
    <row r="183" spans="1:12" ht="15" x14ac:dyDescent="0.25">
      <c r="A183" s="8" t="s">
        <v>103</v>
      </c>
    </row>
    <row r="185" spans="1:12" ht="15" x14ac:dyDescent="0.25">
      <c r="A185" s="8" t="s">
        <v>106</v>
      </c>
    </row>
    <row r="186" spans="1:12" ht="15" x14ac:dyDescent="0.25">
      <c r="A186" t="s">
        <v>104</v>
      </c>
      <c r="B186" t="s">
        <v>4</v>
      </c>
      <c r="C186" s="1">
        <v>15</v>
      </c>
      <c r="D186" s="1">
        <f>0.2*15</f>
        <v>3</v>
      </c>
      <c r="E186" s="1">
        <v>0</v>
      </c>
      <c r="F186" s="3">
        <f>SUM(D186:E186)</f>
        <v>3</v>
      </c>
      <c r="G186"/>
      <c r="H186"/>
      <c r="I186"/>
      <c r="J186"/>
      <c r="K186"/>
      <c r="L186"/>
    </row>
    <row r="187" spans="1:12" ht="15" x14ac:dyDescent="0.25">
      <c r="A187" t="s">
        <v>110</v>
      </c>
      <c r="B187" t="s">
        <v>10</v>
      </c>
      <c r="C187" s="1">
        <v>7</v>
      </c>
      <c r="D187" s="1">
        <f>0.2*7</f>
        <v>1.4000000000000001</v>
      </c>
      <c r="E187" s="1">
        <v>0</v>
      </c>
      <c r="F187" s="3">
        <f>SUM(D187:E187)</f>
        <v>1.4000000000000001</v>
      </c>
      <c r="G187"/>
      <c r="H187"/>
      <c r="I187"/>
      <c r="J187"/>
      <c r="K187"/>
      <c r="L187"/>
    </row>
    <row r="188" spans="1:12" ht="15" x14ac:dyDescent="0.25">
      <c r="A188" t="s">
        <v>45</v>
      </c>
      <c r="B188" t="s">
        <v>46</v>
      </c>
      <c r="C188" s="1">
        <v>7</v>
      </c>
      <c r="D188" s="1">
        <f>0.2*7</f>
        <v>1.4000000000000001</v>
      </c>
      <c r="E188" s="1">
        <v>5</v>
      </c>
      <c r="F188" s="3">
        <f>SUM(D188:E188)</f>
        <v>6.4</v>
      </c>
      <c r="G188"/>
      <c r="H188"/>
      <c r="I188"/>
      <c r="J188"/>
      <c r="K188"/>
      <c r="L188"/>
    </row>
    <row r="189" spans="1:12" ht="15" x14ac:dyDescent="0.25">
      <c r="A189" t="s">
        <v>105</v>
      </c>
      <c r="B189" t="s">
        <v>6</v>
      </c>
      <c r="C189" s="1">
        <v>5</v>
      </c>
      <c r="D189" s="1">
        <f>0.2*5</f>
        <v>1</v>
      </c>
      <c r="E189" s="1">
        <v>0</v>
      </c>
      <c r="F189" s="3">
        <f>SUM(D189:E189)</f>
        <v>1</v>
      </c>
      <c r="G189"/>
      <c r="H189"/>
      <c r="I189"/>
      <c r="J189"/>
      <c r="K189"/>
      <c r="L189"/>
    </row>
    <row r="190" spans="1:12" ht="15" x14ac:dyDescent="0.25">
      <c r="A190" t="s">
        <v>52</v>
      </c>
      <c r="B190" t="s">
        <v>23</v>
      </c>
      <c r="C190" s="1">
        <v>3</v>
      </c>
      <c r="D190" s="1">
        <f>0.2*3</f>
        <v>0.60000000000000009</v>
      </c>
      <c r="E190" s="1">
        <v>0</v>
      </c>
      <c r="F190" s="3">
        <f>SUM(D190:E190)</f>
        <v>0.60000000000000009</v>
      </c>
      <c r="G190"/>
      <c r="H190"/>
      <c r="I190"/>
      <c r="J190"/>
      <c r="K190"/>
      <c r="L190"/>
    </row>
    <row r="191" spans="1:12" ht="15" x14ac:dyDescent="0.25">
      <c r="A191" t="s">
        <v>210</v>
      </c>
      <c r="B191" t="s">
        <v>199</v>
      </c>
      <c r="C191" s="1">
        <v>3</v>
      </c>
      <c r="D191" s="1">
        <f>0.2*3</f>
        <v>0.60000000000000009</v>
      </c>
      <c r="E191" s="1">
        <v>0</v>
      </c>
      <c r="F191" s="3">
        <f>SUM(D191:E191)</f>
        <v>0.60000000000000009</v>
      </c>
      <c r="G191"/>
      <c r="H191"/>
      <c r="I191"/>
      <c r="J191"/>
      <c r="K191"/>
      <c r="L191"/>
    </row>
    <row r="192" spans="1:12" ht="15" x14ac:dyDescent="0.25">
      <c r="A192" t="s">
        <v>39</v>
      </c>
      <c r="B192" t="s">
        <v>40</v>
      </c>
      <c r="C192" s="1">
        <v>0</v>
      </c>
      <c r="D192" s="1">
        <v>0</v>
      </c>
      <c r="E192" s="1">
        <v>7</v>
      </c>
      <c r="F192" s="3"/>
      <c r="G192"/>
      <c r="H192"/>
      <c r="I192"/>
      <c r="J192"/>
      <c r="K192"/>
      <c r="L192"/>
    </row>
    <row r="194" spans="1:12" ht="15" x14ac:dyDescent="0.25">
      <c r="A194" s="8" t="s">
        <v>107</v>
      </c>
    </row>
    <row r="195" spans="1:12" ht="15" x14ac:dyDescent="0.25">
      <c r="A195" t="s">
        <v>54</v>
      </c>
      <c r="B195" t="s">
        <v>14</v>
      </c>
      <c r="C195" s="1">
        <v>5</v>
      </c>
      <c r="D195" s="1">
        <f>0.2*5</f>
        <v>1</v>
      </c>
      <c r="E195" s="1">
        <v>0</v>
      </c>
      <c r="F195" s="3">
        <f>SUM(D195:E195)</f>
        <v>1</v>
      </c>
      <c r="G195"/>
      <c r="H195"/>
      <c r="I195"/>
      <c r="J195"/>
      <c r="K195"/>
      <c r="L195"/>
    </row>
    <row r="197" spans="1:12" ht="15" x14ac:dyDescent="0.25">
      <c r="A197" s="8" t="s">
        <v>111</v>
      </c>
    </row>
    <row r="198" spans="1:12" ht="15" x14ac:dyDescent="0.25">
      <c r="A198" t="s">
        <v>112</v>
      </c>
      <c r="B198" t="s">
        <v>46</v>
      </c>
      <c r="C198" s="1">
        <v>27.6</v>
      </c>
      <c r="D198" s="1">
        <f>0.2*27.6</f>
        <v>5.5200000000000005</v>
      </c>
      <c r="E198" s="1">
        <v>0</v>
      </c>
      <c r="F198" s="3">
        <f>SUM(D198:E198)</f>
        <v>5.5200000000000005</v>
      </c>
      <c r="G198"/>
      <c r="H198"/>
      <c r="I198"/>
      <c r="J198"/>
      <c r="K198"/>
      <c r="L198"/>
    </row>
    <row r="199" spans="1:12" ht="15" x14ac:dyDescent="0.25">
      <c r="A199" t="s">
        <v>56</v>
      </c>
      <c r="B199" t="s">
        <v>57</v>
      </c>
      <c r="C199" s="1">
        <v>18</v>
      </c>
      <c r="D199" s="1">
        <f>0.2*18</f>
        <v>3.6</v>
      </c>
      <c r="E199" s="1">
        <v>0</v>
      </c>
      <c r="F199" s="3">
        <f>SUM(D199:E199)</f>
        <v>3.6</v>
      </c>
      <c r="G199"/>
      <c r="H199"/>
      <c r="I199"/>
      <c r="J199"/>
      <c r="K199"/>
      <c r="L199"/>
    </row>
    <row r="200" spans="1:12" ht="15" x14ac:dyDescent="0.25">
      <c r="A200" t="s">
        <v>211</v>
      </c>
      <c r="B200" t="s">
        <v>212</v>
      </c>
      <c r="C200" s="1">
        <v>10</v>
      </c>
      <c r="D200" s="1">
        <f>0.2*10</f>
        <v>2</v>
      </c>
      <c r="E200" s="1">
        <v>0</v>
      </c>
      <c r="F200" s="3">
        <f>SUM(D200:E200)</f>
        <v>2</v>
      </c>
      <c r="G200"/>
      <c r="H200"/>
      <c r="I200"/>
      <c r="J200"/>
      <c r="K200"/>
      <c r="L200"/>
    </row>
    <row r="201" spans="1:12" ht="15" x14ac:dyDescent="0.25">
      <c r="A201" t="s">
        <v>109</v>
      </c>
      <c r="B201" t="s">
        <v>40</v>
      </c>
      <c r="C201" s="1">
        <v>7</v>
      </c>
      <c r="D201" s="1">
        <f>0.2*7</f>
        <v>1.4000000000000001</v>
      </c>
      <c r="E201" s="1">
        <v>0</v>
      </c>
      <c r="F201" s="3">
        <f>SUM(D201:E201)</f>
        <v>1.4000000000000001</v>
      </c>
      <c r="G201"/>
      <c r="H201"/>
      <c r="I201"/>
      <c r="J201"/>
      <c r="K201"/>
      <c r="L201"/>
    </row>
    <row r="202" spans="1:12" ht="15" x14ac:dyDescent="0.25">
      <c r="A202" t="s">
        <v>54</v>
      </c>
      <c r="B202" t="s">
        <v>14</v>
      </c>
      <c r="C202" s="1">
        <v>3</v>
      </c>
      <c r="D202" s="1">
        <f>0.2*3</f>
        <v>0.60000000000000009</v>
      </c>
      <c r="E202" s="1">
        <v>0</v>
      </c>
      <c r="F202" s="3">
        <f>SUM(D202:E202)</f>
        <v>0.60000000000000009</v>
      </c>
      <c r="G202"/>
      <c r="H202"/>
      <c r="I202"/>
      <c r="J202"/>
      <c r="K202"/>
      <c r="L202"/>
    </row>
    <row r="203" spans="1:12" ht="15" x14ac:dyDescent="0.25">
      <c r="A203" t="s">
        <v>240</v>
      </c>
      <c r="C203" s="1">
        <v>3</v>
      </c>
      <c r="D203" s="1">
        <f>0.2*3</f>
        <v>0.60000000000000009</v>
      </c>
      <c r="E203" s="1">
        <v>0</v>
      </c>
      <c r="F203" s="3">
        <f>SUM(D203:E203)</f>
        <v>0.60000000000000009</v>
      </c>
      <c r="G203"/>
      <c r="H203"/>
      <c r="I203"/>
      <c r="J203"/>
      <c r="K203"/>
      <c r="L203"/>
    </row>
    <row r="205" spans="1:12" ht="15" x14ac:dyDescent="0.25">
      <c r="A205" s="8" t="s">
        <v>113</v>
      </c>
    </row>
    <row r="206" spans="1:12" ht="15" x14ac:dyDescent="0.25">
      <c r="A206" t="s">
        <v>109</v>
      </c>
      <c r="B206" t="s">
        <v>40</v>
      </c>
      <c r="C206" s="1">
        <v>12</v>
      </c>
      <c r="D206" s="1">
        <f>0.2*12</f>
        <v>2.4000000000000004</v>
      </c>
      <c r="E206" s="1">
        <v>0</v>
      </c>
      <c r="F206" s="3">
        <f>SUM(D206:E206)</f>
        <v>2.4000000000000004</v>
      </c>
      <c r="G206"/>
      <c r="H206"/>
      <c r="I206"/>
      <c r="J206"/>
      <c r="K206"/>
      <c r="L206"/>
    </row>
    <row r="207" spans="1:12" ht="15" x14ac:dyDescent="0.25">
      <c r="A207" t="s">
        <v>112</v>
      </c>
      <c r="B207" t="s">
        <v>46</v>
      </c>
      <c r="C207" s="1">
        <v>7</v>
      </c>
      <c r="D207" s="1">
        <f>0.2*7</f>
        <v>1.4000000000000001</v>
      </c>
      <c r="E207" s="1">
        <v>0</v>
      </c>
      <c r="F207" s="3">
        <f>SUM(D207:E207)</f>
        <v>1.4000000000000001</v>
      </c>
      <c r="G207"/>
      <c r="H207"/>
      <c r="I207"/>
      <c r="J207"/>
      <c r="K207"/>
      <c r="L207"/>
    </row>
    <row r="208" spans="1:12" ht="15" x14ac:dyDescent="0.25">
      <c r="A208" t="s">
        <v>56</v>
      </c>
      <c r="B208" t="s">
        <v>57</v>
      </c>
      <c r="C208" s="1">
        <v>5</v>
      </c>
      <c r="D208" s="1">
        <f>0.2*5</f>
        <v>1</v>
      </c>
      <c r="E208" s="1">
        <v>0</v>
      </c>
      <c r="F208" s="3">
        <f>SUM(D208:E208)</f>
        <v>1</v>
      </c>
      <c r="G208"/>
      <c r="H208"/>
      <c r="I208"/>
      <c r="J208"/>
      <c r="K208"/>
      <c r="L208"/>
    </row>
    <row r="210" spans="1:12" ht="15" x14ac:dyDescent="0.25">
      <c r="A210" s="8" t="s">
        <v>114</v>
      </c>
    </row>
    <row r="213" spans="1:12" ht="15" x14ac:dyDescent="0.25">
      <c r="A213" s="8" t="s">
        <v>115</v>
      </c>
    </row>
    <row r="214" spans="1:12" ht="15" x14ac:dyDescent="0.25">
      <c r="A214" s="8" t="s">
        <v>116</v>
      </c>
    </row>
    <row r="215" spans="1:12" ht="15" x14ac:dyDescent="0.25">
      <c r="A215" s="6" t="s">
        <v>123</v>
      </c>
      <c r="B215" t="s">
        <v>6</v>
      </c>
      <c r="C215" s="1">
        <v>0</v>
      </c>
      <c r="D215" s="1">
        <v>0</v>
      </c>
      <c r="E215" s="1">
        <v>7</v>
      </c>
      <c r="F215" s="3">
        <f>SUM(D215:E215)</f>
        <v>7</v>
      </c>
    </row>
    <row r="216" spans="1:12" ht="15" x14ac:dyDescent="0.25">
      <c r="A216" s="6" t="s">
        <v>65</v>
      </c>
      <c r="B216" t="s">
        <v>66</v>
      </c>
      <c r="C216" s="1">
        <v>0</v>
      </c>
      <c r="D216" s="1">
        <v>0</v>
      </c>
      <c r="E216" s="1">
        <v>5</v>
      </c>
      <c r="F216" s="3">
        <f>SUM(D216:E216)</f>
        <v>5</v>
      </c>
    </row>
    <row r="217" spans="1:12" ht="15" x14ac:dyDescent="0.25">
      <c r="A217" s="8"/>
    </row>
    <row r="218" spans="1:12" ht="15" x14ac:dyDescent="0.25">
      <c r="A218" s="8" t="s">
        <v>117</v>
      </c>
    </row>
    <row r="219" spans="1:12" ht="15" x14ac:dyDescent="0.25">
      <c r="A219" s="6" t="s">
        <v>123</v>
      </c>
      <c r="B219" t="s">
        <v>6</v>
      </c>
      <c r="C219" s="1">
        <v>7</v>
      </c>
      <c r="D219" s="1">
        <f>0.2*7</f>
        <v>1.4000000000000001</v>
      </c>
      <c r="E219" s="1">
        <v>0</v>
      </c>
      <c r="F219" s="3">
        <f>SUM(D219:E219)</f>
        <v>1.4000000000000001</v>
      </c>
      <c r="G219"/>
      <c r="H219"/>
      <c r="I219"/>
      <c r="J219"/>
      <c r="K219"/>
      <c r="L219"/>
    </row>
    <row r="220" spans="1:12" ht="15" x14ac:dyDescent="0.25">
      <c r="A220" s="6" t="s">
        <v>119</v>
      </c>
      <c r="B220" t="s">
        <v>6</v>
      </c>
      <c r="C220" s="1">
        <v>5</v>
      </c>
      <c r="D220" s="1">
        <f>0.2*5</f>
        <v>1</v>
      </c>
      <c r="E220" s="1">
        <v>0</v>
      </c>
      <c r="F220" s="3">
        <f>SUM(D220:E220)</f>
        <v>1</v>
      </c>
      <c r="G220"/>
      <c r="H220"/>
      <c r="I220"/>
      <c r="J220"/>
      <c r="K220"/>
      <c r="L220"/>
    </row>
    <row r="221" spans="1:12" ht="15" x14ac:dyDescent="0.25">
      <c r="A221" s="8"/>
    </row>
    <row r="222" spans="1:12" ht="15" x14ac:dyDescent="0.25">
      <c r="A222" s="8" t="s">
        <v>118</v>
      </c>
    </row>
    <row r="223" spans="1:12" ht="15" x14ac:dyDescent="0.25">
      <c r="A223" t="s">
        <v>119</v>
      </c>
      <c r="B223" t="s">
        <v>6</v>
      </c>
      <c r="C223" s="1">
        <v>10</v>
      </c>
      <c r="D223" s="1">
        <f>0.2*10</f>
        <v>2</v>
      </c>
      <c r="E223" s="1">
        <v>0</v>
      </c>
      <c r="F223" s="3">
        <f>SUM(D223:E223)</f>
        <v>2</v>
      </c>
      <c r="G223"/>
      <c r="H223"/>
      <c r="I223"/>
      <c r="J223"/>
      <c r="K223"/>
      <c r="L223"/>
    </row>
    <row r="224" spans="1:12" ht="15" x14ac:dyDescent="0.25">
      <c r="A224" t="s">
        <v>73</v>
      </c>
      <c r="B224" t="s">
        <v>69</v>
      </c>
      <c r="C224" s="1">
        <v>8.4</v>
      </c>
      <c r="D224" s="1">
        <f>0.2*8.4</f>
        <v>1.6800000000000002</v>
      </c>
      <c r="E224" s="1">
        <v>0</v>
      </c>
      <c r="F224" s="3">
        <f>SUM(D224:E224)</f>
        <v>1.6800000000000002</v>
      </c>
      <c r="G224"/>
      <c r="H224"/>
      <c r="I224"/>
      <c r="J224"/>
      <c r="K224"/>
      <c r="L224"/>
    </row>
    <row r="225" spans="1:12" ht="15" x14ac:dyDescent="0.25">
      <c r="A225" t="s">
        <v>70</v>
      </c>
      <c r="B225" t="s">
        <v>10</v>
      </c>
      <c r="C225" s="1">
        <v>5</v>
      </c>
      <c r="D225" s="1">
        <f>0.2*5</f>
        <v>1</v>
      </c>
      <c r="E225" s="1">
        <v>0</v>
      </c>
      <c r="F225" s="3">
        <f>SUM(D225:E225)</f>
        <v>1</v>
      </c>
      <c r="G225"/>
      <c r="H225"/>
      <c r="I225"/>
      <c r="J225"/>
      <c r="K225"/>
      <c r="L225"/>
    </row>
    <row r="226" spans="1:12" ht="15" x14ac:dyDescent="0.25">
      <c r="A226" t="s">
        <v>123</v>
      </c>
      <c r="B226" t="s">
        <v>6</v>
      </c>
      <c r="C226" s="1">
        <v>5</v>
      </c>
      <c r="D226" s="1">
        <f>0.2*5</f>
        <v>1</v>
      </c>
      <c r="E226" s="1">
        <v>0</v>
      </c>
      <c r="F226" s="3">
        <f>SUM(D226:E226)</f>
        <v>1</v>
      </c>
      <c r="G226"/>
      <c r="H226"/>
      <c r="I226"/>
      <c r="J226"/>
      <c r="K226"/>
      <c r="L226"/>
    </row>
    <row r="227" spans="1:12" ht="15" x14ac:dyDescent="0.25">
      <c r="A227" t="s">
        <v>120</v>
      </c>
      <c r="B227" t="s">
        <v>8</v>
      </c>
      <c r="C227" s="1">
        <v>3</v>
      </c>
      <c r="D227" s="1">
        <f>0.2*3</f>
        <v>0.60000000000000009</v>
      </c>
      <c r="E227" s="1">
        <v>0</v>
      </c>
      <c r="F227" s="3">
        <f>SUM(D227:E227)</f>
        <v>0.60000000000000009</v>
      </c>
      <c r="G227"/>
      <c r="H227"/>
      <c r="I227"/>
      <c r="J227"/>
      <c r="K227"/>
      <c r="L227"/>
    </row>
    <row r="229" spans="1:12" ht="15" x14ac:dyDescent="0.25">
      <c r="A229" s="8" t="s">
        <v>121</v>
      </c>
    </row>
    <row r="230" spans="1:12" ht="15" x14ac:dyDescent="0.25">
      <c r="A230" t="s">
        <v>122</v>
      </c>
      <c r="B230" t="s">
        <v>69</v>
      </c>
      <c r="C230" s="1">
        <v>14.84</v>
      </c>
      <c r="D230" s="1">
        <f>0.2*14.84</f>
        <v>2.968</v>
      </c>
      <c r="E230" s="1">
        <v>0</v>
      </c>
      <c r="F230" s="3">
        <f>SUM(D230:E230)</f>
        <v>2.968</v>
      </c>
      <c r="G230"/>
      <c r="H230"/>
      <c r="I230"/>
      <c r="J230"/>
      <c r="K230"/>
      <c r="L230"/>
    </row>
    <row r="231" spans="1:12" ht="15" x14ac:dyDescent="0.25">
      <c r="A231" t="s">
        <v>76</v>
      </c>
      <c r="B231" t="s">
        <v>29</v>
      </c>
      <c r="C231" s="1">
        <v>7.6</v>
      </c>
      <c r="D231" s="1">
        <f>0.2*7.6</f>
        <v>1.52</v>
      </c>
      <c r="E231" s="1">
        <v>0</v>
      </c>
      <c r="F231" s="3">
        <f>SUM(D231:E231)</f>
        <v>1.52</v>
      </c>
      <c r="G231"/>
      <c r="H231"/>
      <c r="I231"/>
      <c r="J231"/>
      <c r="K231"/>
      <c r="L231"/>
    </row>
    <row r="232" spans="1:12" ht="15" x14ac:dyDescent="0.25">
      <c r="A232" t="s">
        <v>75</v>
      </c>
      <c r="B232" t="s">
        <v>14</v>
      </c>
      <c r="C232" s="1">
        <v>7</v>
      </c>
      <c r="D232" s="1">
        <f>0.2*7</f>
        <v>1.4000000000000001</v>
      </c>
      <c r="E232" s="1">
        <v>0</v>
      </c>
      <c r="F232" s="3">
        <f>SUM(D232:E232)</f>
        <v>1.4000000000000001</v>
      </c>
      <c r="G232"/>
      <c r="H232"/>
      <c r="I232"/>
      <c r="J232"/>
      <c r="K232"/>
      <c r="L232"/>
    </row>
    <row r="233" spans="1:12" ht="15" x14ac:dyDescent="0.25">
      <c r="A233" t="s">
        <v>236</v>
      </c>
      <c r="B233" t="s">
        <v>6</v>
      </c>
      <c r="C233" s="1">
        <v>0</v>
      </c>
      <c r="D233" s="1">
        <v>0</v>
      </c>
      <c r="E233" s="1">
        <v>7</v>
      </c>
      <c r="F233" s="3">
        <f>SUM(D233:E233)</f>
        <v>7</v>
      </c>
      <c r="G233"/>
      <c r="H233"/>
      <c r="I233"/>
      <c r="J233"/>
      <c r="K233"/>
      <c r="L233"/>
    </row>
    <row r="234" spans="1:12" ht="15" x14ac:dyDescent="0.25">
      <c r="A234" t="s">
        <v>123</v>
      </c>
      <c r="B234" t="s">
        <v>6</v>
      </c>
      <c r="C234" s="1">
        <v>0</v>
      </c>
      <c r="D234" s="1">
        <v>0</v>
      </c>
      <c r="E234" s="1">
        <v>5</v>
      </c>
      <c r="F234" s="3">
        <f>SUM(D234:E234)</f>
        <v>5</v>
      </c>
      <c r="G234"/>
      <c r="H234"/>
      <c r="I234"/>
      <c r="J234"/>
      <c r="K234"/>
      <c r="L234"/>
    </row>
    <row r="235" spans="1:12" ht="15" x14ac:dyDescent="0.25">
      <c r="A235" t="s">
        <v>72</v>
      </c>
      <c r="B235" t="s">
        <v>29</v>
      </c>
      <c r="C235" s="1">
        <v>0</v>
      </c>
      <c r="D235" s="1">
        <v>0</v>
      </c>
      <c r="E235" s="1">
        <v>3</v>
      </c>
      <c r="F235" s="3">
        <f>SUM(D235:E235)</f>
        <v>3</v>
      </c>
      <c r="G235"/>
      <c r="H235"/>
      <c r="I235"/>
      <c r="J235"/>
      <c r="K235"/>
      <c r="L235"/>
    </row>
    <row r="237" spans="1:12" ht="15" x14ac:dyDescent="0.25">
      <c r="A237" s="8" t="s">
        <v>124</v>
      </c>
    </row>
    <row r="238" spans="1:12" ht="15" x14ac:dyDescent="0.25">
      <c r="A238" t="s">
        <v>84</v>
      </c>
      <c r="B238" t="s">
        <v>10</v>
      </c>
      <c r="C238" s="1">
        <v>14</v>
      </c>
      <c r="D238" s="1">
        <f>0.2*14</f>
        <v>2.8000000000000003</v>
      </c>
      <c r="E238" s="1">
        <v>0</v>
      </c>
      <c r="F238" s="3">
        <f>SUM(D238:E238)</f>
        <v>2.8000000000000003</v>
      </c>
      <c r="G238"/>
      <c r="H238"/>
      <c r="I238"/>
      <c r="J238"/>
      <c r="K238"/>
      <c r="L238"/>
    </row>
    <row r="239" spans="1:12" ht="15" x14ac:dyDescent="0.25">
      <c r="A239" t="s">
        <v>74</v>
      </c>
      <c r="B239" t="s">
        <v>15</v>
      </c>
      <c r="C239" s="1">
        <v>14</v>
      </c>
      <c r="D239" s="1">
        <f>0.2*14</f>
        <v>2.8000000000000003</v>
      </c>
      <c r="E239" s="1">
        <v>0</v>
      </c>
      <c r="F239" s="3">
        <f>SUM(D239:E239)</f>
        <v>2.8000000000000003</v>
      </c>
      <c r="G239"/>
      <c r="H239"/>
      <c r="I239"/>
      <c r="J239"/>
      <c r="K239"/>
      <c r="L239"/>
    </row>
    <row r="240" spans="1:12" ht="15" x14ac:dyDescent="0.25">
      <c r="A240" t="s">
        <v>125</v>
      </c>
      <c r="B240" t="s">
        <v>6</v>
      </c>
      <c r="C240" s="1">
        <v>13</v>
      </c>
      <c r="D240" s="1">
        <f>0.2*13</f>
        <v>2.6</v>
      </c>
      <c r="E240" s="1">
        <v>0</v>
      </c>
      <c r="F240" s="3">
        <f>SUM(D240:E240)</f>
        <v>2.6</v>
      </c>
      <c r="G240"/>
      <c r="H240"/>
      <c r="I240"/>
      <c r="J240"/>
      <c r="K240"/>
      <c r="L240"/>
    </row>
    <row r="241" spans="1:12" ht="15" x14ac:dyDescent="0.25">
      <c r="A241" t="s">
        <v>83</v>
      </c>
      <c r="B241" t="s">
        <v>69</v>
      </c>
      <c r="C241" s="1">
        <v>6</v>
      </c>
      <c r="D241" s="1">
        <f>0.2*6</f>
        <v>1.2000000000000002</v>
      </c>
      <c r="E241" s="1">
        <v>0</v>
      </c>
      <c r="F241" s="3">
        <f>SUM(D241:E241)</f>
        <v>1.2000000000000002</v>
      </c>
      <c r="G241"/>
      <c r="H241"/>
      <c r="I241"/>
      <c r="J241"/>
      <c r="K241"/>
      <c r="L241"/>
    </row>
    <row r="242" spans="1:12" ht="15" x14ac:dyDescent="0.25">
      <c r="A242" t="s">
        <v>214</v>
      </c>
      <c r="B242" t="s">
        <v>213</v>
      </c>
      <c r="C242" s="1">
        <v>6</v>
      </c>
      <c r="D242" s="1">
        <f>0.2*6</f>
        <v>1.2000000000000002</v>
      </c>
      <c r="E242" s="1">
        <v>0</v>
      </c>
      <c r="F242" s="3">
        <f>SUM(D242:E242)</f>
        <v>1.2000000000000002</v>
      </c>
      <c r="G242"/>
      <c r="H242"/>
      <c r="I242"/>
      <c r="J242"/>
      <c r="K242"/>
      <c r="L242"/>
    </row>
    <row r="243" spans="1:12" ht="15" x14ac:dyDescent="0.25">
      <c r="A243" t="s">
        <v>73</v>
      </c>
      <c r="B243" t="s">
        <v>69</v>
      </c>
      <c r="C243" s="1">
        <v>5</v>
      </c>
      <c r="D243" s="1">
        <f>0.2*5</f>
        <v>1</v>
      </c>
      <c r="E243" s="1">
        <v>0</v>
      </c>
      <c r="F243" s="3">
        <f>SUM(D243:E243)</f>
        <v>1</v>
      </c>
      <c r="G243"/>
      <c r="H243"/>
      <c r="I243"/>
      <c r="J243"/>
      <c r="K243"/>
      <c r="L243"/>
    </row>
    <row r="244" spans="1:12" ht="15" x14ac:dyDescent="0.25">
      <c r="A244" t="s">
        <v>76</v>
      </c>
      <c r="B244" t="s">
        <v>29</v>
      </c>
      <c r="C244" s="1">
        <v>5</v>
      </c>
      <c r="D244" s="1">
        <f>0.2*5</f>
        <v>1</v>
      </c>
      <c r="E244" s="1">
        <v>7</v>
      </c>
      <c r="F244" s="3">
        <f>SUM(D244:E244)</f>
        <v>8</v>
      </c>
      <c r="G244"/>
      <c r="H244"/>
      <c r="I244"/>
      <c r="J244"/>
      <c r="K244"/>
      <c r="L244"/>
    </row>
    <row r="245" spans="1:12" ht="15" x14ac:dyDescent="0.25">
      <c r="A245" t="s">
        <v>126</v>
      </c>
      <c r="B245" t="s">
        <v>20</v>
      </c>
      <c r="C245" s="1">
        <v>3</v>
      </c>
      <c r="D245" s="1">
        <f>0.2*3</f>
        <v>0.60000000000000009</v>
      </c>
      <c r="E245" s="1">
        <v>0</v>
      </c>
      <c r="F245" s="3">
        <f>SUM(D245:E245)</f>
        <v>0.60000000000000009</v>
      </c>
      <c r="G245"/>
      <c r="H245"/>
      <c r="I245"/>
      <c r="J245"/>
      <c r="K245"/>
      <c r="L245"/>
    </row>
    <row r="246" spans="1:12" ht="15" x14ac:dyDescent="0.25">
      <c r="A246" t="s">
        <v>236</v>
      </c>
      <c r="B246" t="s">
        <v>6</v>
      </c>
      <c r="C246" s="1">
        <v>0</v>
      </c>
      <c r="D246" s="1">
        <v>0</v>
      </c>
      <c r="E246" s="1">
        <v>5</v>
      </c>
      <c r="F246" s="3">
        <f>SUM(D246:E246)</f>
        <v>5</v>
      </c>
      <c r="G246"/>
      <c r="H246"/>
      <c r="I246"/>
      <c r="J246"/>
      <c r="K246"/>
      <c r="L246"/>
    </row>
    <row r="247" spans="1:12" ht="15" x14ac:dyDescent="0.25">
      <c r="A247" t="s">
        <v>89</v>
      </c>
      <c r="B247" t="s">
        <v>29</v>
      </c>
      <c r="C247" s="1">
        <v>0</v>
      </c>
      <c r="D247" s="1">
        <v>0</v>
      </c>
      <c r="E247" s="1">
        <v>3</v>
      </c>
      <c r="F247" s="3">
        <f>SUM(D247:E247)</f>
        <v>3</v>
      </c>
      <c r="G247"/>
      <c r="H247"/>
      <c r="I247"/>
      <c r="J247"/>
      <c r="K247"/>
      <c r="L247"/>
    </row>
    <row r="249" spans="1:12" ht="15" x14ac:dyDescent="0.25">
      <c r="A249" s="8" t="s">
        <v>101</v>
      </c>
    </row>
    <row r="250" spans="1:12" ht="15" x14ac:dyDescent="0.25">
      <c r="A250" t="s">
        <v>125</v>
      </c>
      <c r="B250" t="s">
        <v>6</v>
      </c>
      <c r="C250" s="1">
        <v>15</v>
      </c>
      <c r="D250" s="1">
        <f>0.2*15</f>
        <v>3</v>
      </c>
      <c r="E250" s="1">
        <v>0</v>
      </c>
      <c r="F250" s="3">
        <f>SUM(D250:E250)</f>
        <v>3</v>
      </c>
      <c r="G250"/>
      <c r="H250"/>
      <c r="I250"/>
      <c r="J250"/>
      <c r="K250"/>
      <c r="L250"/>
    </row>
    <row r="251" spans="1:12" ht="15" x14ac:dyDescent="0.25">
      <c r="A251" t="s">
        <v>84</v>
      </c>
      <c r="B251" t="s">
        <v>10</v>
      </c>
      <c r="C251" s="1">
        <v>10</v>
      </c>
      <c r="D251" s="1">
        <f>0.2*10</f>
        <v>2</v>
      </c>
      <c r="E251" s="1">
        <v>0</v>
      </c>
      <c r="F251" s="3">
        <f>SUM(D251:E251)</f>
        <v>2</v>
      </c>
      <c r="G251"/>
      <c r="H251"/>
      <c r="I251"/>
      <c r="J251"/>
      <c r="K251"/>
      <c r="L251"/>
    </row>
    <row r="252" spans="1:12" ht="15" x14ac:dyDescent="0.25">
      <c r="A252" t="s">
        <v>89</v>
      </c>
      <c r="B252" t="s">
        <v>29</v>
      </c>
      <c r="C252" s="1">
        <v>9.4</v>
      </c>
      <c r="D252" s="1">
        <f>0.2*9.4</f>
        <v>1.8800000000000001</v>
      </c>
      <c r="E252" s="1">
        <v>0</v>
      </c>
      <c r="F252" s="3">
        <f>SUM(D252:E252)</f>
        <v>1.8800000000000001</v>
      </c>
      <c r="G252"/>
      <c r="H252"/>
      <c r="I252"/>
      <c r="J252"/>
      <c r="K252"/>
      <c r="L252"/>
    </row>
    <row r="253" spans="1:12" ht="15" x14ac:dyDescent="0.25">
      <c r="A253" t="s">
        <v>241</v>
      </c>
      <c r="B253" t="s">
        <v>6</v>
      </c>
      <c r="C253" s="1">
        <v>5</v>
      </c>
      <c r="D253" s="1">
        <f>0.2*5</f>
        <v>1</v>
      </c>
      <c r="E253" s="1">
        <v>7</v>
      </c>
      <c r="F253" s="3">
        <f>SUM(D253:E253)</f>
        <v>8</v>
      </c>
      <c r="G253"/>
      <c r="H253"/>
      <c r="I253"/>
      <c r="J253"/>
      <c r="K253"/>
      <c r="L253"/>
    </row>
    <row r="254" spans="1:12" ht="15" x14ac:dyDescent="0.25">
      <c r="A254" t="s">
        <v>76</v>
      </c>
      <c r="B254" t="s">
        <v>29</v>
      </c>
      <c r="C254" s="1">
        <v>3</v>
      </c>
      <c r="D254" s="1">
        <f>0.2*3</f>
        <v>0.60000000000000009</v>
      </c>
      <c r="E254" s="1">
        <v>0</v>
      </c>
      <c r="F254" s="3">
        <f>SUM(D254:E254)</f>
        <v>0.60000000000000009</v>
      </c>
      <c r="G254"/>
      <c r="H254"/>
      <c r="I254"/>
      <c r="J254"/>
      <c r="K254"/>
      <c r="L254"/>
    </row>
    <row r="255" spans="1:12" ht="15" x14ac:dyDescent="0.25">
      <c r="A255" t="s">
        <v>82</v>
      </c>
      <c r="B255" t="s">
        <v>6</v>
      </c>
      <c r="C255" s="1">
        <v>0</v>
      </c>
      <c r="D255" s="1">
        <v>0</v>
      </c>
      <c r="E255" s="1">
        <v>5</v>
      </c>
      <c r="F255" s="3">
        <f>SUM(D255:E255)</f>
        <v>5</v>
      </c>
      <c r="G255"/>
      <c r="H255"/>
      <c r="I255"/>
      <c r="J255"/>
      <c r="K255"/>
      <c r="L255"/>
    </row>
    <row r="256" spans="1:12" ht="15" x14ac:dyDescent="0.25">
      <c r="A256" t="s">
        <v>225</v>
      </c>
      <c r="B256" t="s">
        <v>6</v>
      </c>
      <c r="C256" s="1">
        <v>0</v>
      </c>
      <c r="D256" s="1">
        <v>0</v>
      </c>
      <c r="E256" s="1">
        <v>3</v>
      </c>
      <c r="F256" s="3">
        <f>SUM(D256:E256)</f>
        <v>3</v>
      </c>
      <c r="G256"/>
      <c r="H256"/>
      <c r="I256"/>
      <c r="J256"/>
      <c r="K256"/>
      <c r="L256"/>
    </row>
    <row r="258" spans="1:12" ht="15" x14ac:dyDescent="0.25">
      <c r="A258" s="8" t="s">
        <v>103</v>
      </c>
    </row>
    <row r="259" spans="1:12" ht="15" x14ac:dyDescent="0.25">
      <c r="A259" t="s">
        <v>127</v>
      </c>
      <c r="B259" t="s">
        <v>128</v>
      </c>
      <c r="C259" s="1">
        <v>27</v>
      </c>
      <c r="D259" s="1">
        <f>0.2*27</f>
        <v>5.4</v>
      </c>
      <c r="E259" s="1">
        <v>0</v>
      </c>
      <c r="F259" s="3">
        <f>SUM(D259:E259)</f>
        <v>5.4</v>
      </c>
      <c r="G259"/>
      <c r="H259"/>
      <c r="I259"/>
      <c r="J259"/>
      <c r="K259"/>
      <c r="L259"/>
    </row>
    <row r="260" spans="1:12" ht="15" x14ac:dyDescent="0.25">
      <c r="A260" t="s">
        <v>129</v>
      </c>
      <c r="B260" t="s">
        <v>68</v>
      </c>
      <c r="C260" s="1">
        <v>7</v>
      </c>
      <c r="D260" s="1">
        <f>0.2*7</f>
        <v>1.4000000000000001</v>
      </c>
      <c r="E260" s="1">
        <v>0</v>
      </c>
      <c r="F260" s="3">
        <f>SUM(D260:E260)</f>
        <v>1.4000000000000001</v>
      </c>
      <c r="G260"/>
      <c r="H260"/>
      <c r="I260"/>
      <c r="J260"/>
      <c r="K260"/>
      <c r="L260"/>
    </row>
    <row r="261" spans="1:12" ht="15" x14ac:dyDescent="0.25">
      <c r="A261" t="s">
        <v>125</v>
      </c>
      <c r="B261" t="s">
        <v>6</v>
      </c>
      <c r="C261" s="1">
        <v>7</v>
      </c>
      <c r="D261" s="1">
        <f>0.2*7</f>
        <v>1.4000000000000001</v>
      </c>
      <c r="E261" s="1">
        <v>0</v>
      </c>
      <c r="F261" s="3">
        <f>SUM(D261:E261)</f>
        <v>1.4000000000000001</v>
      </c>
      <c r="G261"/>
      <c r="H261"/>
      <c r="I261"/>
      <c r="J261"/>
      <c r="K261"/>
      <c r="L261"/>
    </row>
    <row r="262" spans="1:12" ht="15" x14ac:dyDescent="0.25">
      <c r="A262" t="s">
        <v>89</v>
      </c>
      <c r="B262" t="s">
        <v>29</v>
      </c>
      <c r="C262" s="1">
        <v>6.6</v>
      </c>
      <c r="D262" s="1">
        <f>0.2*6.6</f>
        <v>1.32</v>
      </c>
      <c r="E262" s="1">
        <v>0</v>
      </c>
      <c r="F262" s="3">
        <f>SUM(D262:E262)</f>
        <v>1.32</v>
      </c>
      <c r="G262"/>
      <c r="H262"/>
      <c r="I262"/>
      <c r="J262"/>
      <c r="K262"/>
      <c r="L262"/>
    </row>
    <row r="263" spans="1:12" ht="15" x14ac:dyDescent="0.25">
      <c r="A263" t="s">
        <v>79</v>
      </c>
      <c r="B263" t="s">
        <v>10</v>
      </c>
      <c r="C263" s="1">
        <v>5</v>
      </c>
      <c r="D263" s="1">
        <f>0.2*5</f>
        <v>1</v>
      </c>
      <c r="E263" s="1">
        <v>0</v>
      </c>
      <c r="F263" s="3">
        <f>SUM(D263:E263)</f>
        <v>1</v>
      </c>
      <c r="G263"/>
      <c r="H263"/>
      <c r="I263"/>
      <c r="J263"/>
      <c r="K263"/>
      <c r="L263"/>
    </row>
    <row r="264" spans="1:12" ht="15" x14ac:dyDescent="0.25">
      <c r="A264" t="s">
        <v>130</v>
      </c>
      <c r="B264" t="s">
        <v>128</v>
      </c>
      <c r="C264" s="1">
        <v>3</v>
      </c>
      <c r="D264" s="1">
        <f>0.2*3</f>
        <v>0.60000000000000009</v>
      </c>
      <c r="E264" s="1">
        <v>0</v>
      </c>
      <c r="F264" s="3">
        <f>SUM(D264:E264)</f>
        <v>0.60000000000000009</v>
      </c>
      <c r="G264"/>
      <c r="H264"/>
      <c r="I264"/>
      <c r="J264"/>
      <c r="K264"/>
      <c r="L264"/>
    </row>
    <row r="266" spans="1:12" ht="15" x14ac:dyDescent="0.25">
      <c r="A266" s="8" t="s">
        <v>106</v>
      </c>
    </row>
    <row r="267" spans="1:12" ht="15" x14ac:dyDescent="0.25">
      <c r="A267" t="s">
        <v>127</v>
      </c>
      <c r="B267" t="s">
        <v>128</v>
      </c>
      <c r="C267" s="1">
        <v>14</v>
      </c>
      <c r="D267" s="1">
        <f>0.2*14</f>
        <v>2.8000000000000003</v>
      </c>
      <c r="E267" s="1">
        <v>0</v>
      </c>
      <c r="F267" s="3">
        <f>SUM(D267:E267)</f>
        <v>2.8000000000000003</v>
      </c>
      <c r="G267"/>
      <c r="H267"/>
      <c r="I267"/>
      <c r="J267"/>
      <c r="K267"/>
      <c r="L267"/>
    </row>
    <row r="268" spans="1:12" ht="15" x14ac:dyDescent="0.25">
      <c r="A268" t="s">
        <v>129</v>
      </c>
      <c r="B268" t="s">
        <v>14</v>
      </c>
      <c r="C268" s="1">
        <v>7</v>
      </c>
      <c r="D268" s="1">
        <f>0.2*7</f>
        <v>1.4000000000000001</v>
      </c>
      <c r="E268" s="1">
        <v>0</v>
      </c>
      <c r="F268" s="3">
        <f>SUM(D268:E268)</f>
        <v>1.4000000000000001</v>
      </c>
      <c r="G268"/>
      <c r="H268"/>
      <c r="I268"/>
      <c r="J268"/>
      <c r="K268"/>
      <c r="L268"/>
    </row>
    <row r="269" spans="1:12" ht="15" x14ac:dyDescent="0.25">
      <c r="A269" t="s">
        <v>89</v>
      </c>
      <c r="B269" t="s">
        <v>29</v>
      </c>
      <c r="C269" s="1">
        <v>5</v>
      </c>
      <c r="D269" s="1">
        <f>0.2*5</f>
        <v>1</v>
      </c>
      <c r="E269" s="1">
        <v>0</v>
      </c>
      <c r="F269" s="3">
        <f>SUM(D269:E269)</f>
        <v>1</v>
      </c>
      <c r="G269"/>
      <c r="H269"/>
      <c r="I269"/>
      <c r="J269"/>
      <c r="K269"/>
      <c r="L269"/>
    </row>
    <row r="270" spans="1:12" ht="15" x14ac:dyDescent="0.25">
      <c r="A270" t="s">
        <v>231</v>
      </c>
      <c r="B270" t="s">
        <v>128</v>
      </c>
      <c r="C270" s="1">
        <v>5</v>
      </c>
      <c r="D270" s="1">
        <f>0.2*5</f>
        <v>1</v>
      </c>
      <c r="E270" s="1">
        <v>0</v>
      </c>
      <c r="F270" s="3">
        <f>SUM(D270:E270)</f>
        <v>1</v>
      </c>
      <c r="G270"/>
      <c r="H270"/>
      <c r="I270"/>
      <c r="J270"/>
      <c r="K270"/>
      <c r="L270"/>
    </row>
    <row r="271" spans="1:12" ht="15" x14ac:dyDescent="0.25">
      <c r="A271" t="s">
        <v>134</v>
      </c>
      <c r="B271" t="s">
        <v>213</v>
      </c>
      <c r="C271" s="1">
        <v>3</v>
      </c>
      <c r="D271" s="1">
        <f>0.2*3</f>
        <v>0.60000000000000009</v>
      </c>
      <c r="E271" s="1">
        <v>0</v>
      </c>
      <c r="F271" s="3">
        <f>SUM(D271:E271)</f>
        <v>0.60000000000000009</v>
      </c>
      <c r="G271"/>
      <c r="H271"/>
      <c r="I271"/>
      <c r="J271"/>
      <c r="K271"/>
      <c r="L271"/>
    </row>
    <row r="273" spans="1:12" ht="15" x14ac:dyDescent="0.25">
      <c r="A273" s="8" t="s">
        <v>107</v>
      </c>
    </row>
    <row r="275" spans="1:12" ht="15" x14ac:dyDescent="0.25">
      <c r="A275" s="8" t="s">
        <v>137</v>
      </c>
    </row>
    <row r="276" spans="1:12" ht="15" x14ac:dyDescent="0.25">
      <c r="A276" s="8"/>
    </row>
    <row r="278" spans="1:12" ht="15" x14ac:dyDescent="0.25">
      <c r="A278" s="8" t="s">
        <v>138</v>
      </c>
    </row>
    <row r="279" spans="1:12" ht="15" x14ac:dyDescent="0.25">
      <c r="A279" s="8" t="s">
        <v>139</v>
      </c>
    </row>
    <row r="280" spans="1:12" ht="15" x14ac:dyDescent="0.25">
      <c r="A280" s="6" t="s">
        <v>43</v>
      </c>
      <c r="B280" t="s">
        <v>10</v>
      </c>
      <c r="C280" s="1">
        <v>7</v>
      </c>
      <c r="D280" s="1">
        <f>0.2*7</f>
        <v>1.4000000000000001</v>
      </c>
      <c r="E280" s="1">
        <v>0</v>
      </c>
      <c r="F280" s="3">
        <f>SUM(D280:E280)</f>
        <v>1.4000000000000001</v>
      </c>
      <c r="G280"/>
      <c r="H280"/>
      <c r="I280"/>
      <c r="J280"/>
      <c r="K280"/>
      <c r="L280"/>
    </row>
    <row r="281" spans="1:12" ht="15" x14ac:dyDescent="0.25">
      <c r="A281" s="6" t="s">
        <v>141</v>
      </c>
      <c r="B281" t="s">
        <v>20</v>
      </c>
      <c r="C281" s="1">
        <v>5</v>
      </c>
      <c r="D281" s="1">
        <f>0.2*5</f>
        <v>1</v>
      </c>
      <c r="E281" s="1">
        <v>0</v>
      </c>
      <c r="F281" s="3">
        <f>SUM(D281:E281)</f>
        <v>1</v>
      </c>
      <c r="G281"/>
      <c r="H281"/>
      <c r="I281"/>
      <c r="J281"/>
      <c r="K281"/>
      <c r="L281"/>
    </row>
    <row r="282" spans="1:12" ht="15" x14ac:dyDescent="0.25">
      <c r="A282" s="8"/>
    </row>
    <row r="283" spans="1:12" ht="15" x14ac:dyDescent="0.25">
      <c r="A283" s="8" t="s">
        <v>140</v>
      </c>
    </row>
    <row r="284" spans="1:12" ht="15" x14ac:dyDescent="0.25">
      <c r="A284" t="s">
        <v>105</v>
      </c>
      <c r="B284" t="s">
        <v>6</v>
      </c>
      <c r="C284" s="1">
        <v>36</v>
      </c>
      <c r="D284" s="1">
        <f>0.2*36</f>
        <v>7.2</v>
      </c>
      <c r="E284" s="1">
        <v>0</v>
      </c>
      <c r="F284" s="3">
        <f>SUM(D284:E284)</f>
        <v>7.2</v>
      </c>
      <c r="G284"/>
      <c r="H284"/>
      <c r="I284"/>
      <c r="J284"/>
      <c r="K284"/>
      <c r="L284"/>
    </row>
    <row r="285" spans="1:12" ht="15" x14ac:dyDescent="0.25">
      <c r="A285" t="s">
        <v>141</v>
      </c>
      <c r="B285" t="s">
        <v>20</v>
      </c>
      <c r="C285" s="1">
        <v>25.6</v>
      </c>
      <c r="D285" s="1">
        <f>0.2*25.6</f>
        <v>5.120000000000001</v>
      </c>
      <c r="E285" s="1">
        <v>0</v>
      </c>
      <c r="F285" s="3">
        <f>SUM(D285:E285)</f>
        <v>5.120000000000001</v>
      </c>
      <c r="G285"/>
      <c r="H285"/>
      <c r="I285"/>
      <c r="J285"/>
      <c r="K285"/>
      <c r="L285"/>
    </row>
    <row r="286" spans="1:12" ht="15" x14ac:dyDescent="0.25">
      <c r="A286" t="s">
        <v>142</v>
      </c>
      <c r="B286" t="s">
        <v>128</v>
      </c>
      <c r="C286" s="1">
        <v>17.8</v>
      </c>
      <c r="D286" s="1">
        <f>0.2*17.8</f>
        <v>3.5600000000000005</v>
      </c>
      <c r="E286" s="1">
        <v>5</v>
      </c>
      <c r="F286" s="3">
        <f>SUM(D286:E286)</f>
        <v>8.56</v>
      </c>
      <c r="G286"/>
      <c r="H286"/>
      <c r="I286"/>
      <c r="J286"/>
      <c r="K286"/>
      <c r="L286"/>
    </row>
    <row r="287" spans="1:12" ht="15" x14ac:dyDescent="0.25">
      <c r="A287" t="s">
        <v>43</v>
      </c>
      <c r="B287" t="s">
        <v>10</v>
      </c>
      <c r="C287" s="1">
        <v>0</v>
      </c>
      <c r="D287" s="1">
        <v>0</v>
      </c>
      <c r="E287" s="1">
        <v>7</v>
      </c>
      <c r="F287" s="3">
        <f>SUM(D287:E287)</f>
        <v>7</v>
      </c>
      <c r="G287"/>
      <c r="H287"/>
      <c r="I287"/>
      <c r="J287"/>
      <c r="K287"/>
      <c r="L287"/>
    </row>
    <row r="289" spans="1:12" ht="15" x14ac:dyDescent="0.25">
      <c r="A289" s="8" t="s">
        <v>146</v>
      </c>
    </row>
    <row r="290" spans="1:12" ht="15" x14ac:dyDescent="0.25">
      <c r="A290" t="s">
        <v>147</v>
      </c>
      <c r="B290" t="s">
        <v>29</v>
      </c>
      <c r="C290" s="1">
        <v>43.36</v>
      </c>
      <c r="D290" s="1">
        <f>0.2*43.36</f>
        <v>8.6720000000000006</v>
      </c>
      <c r="E290" s="1">
        <v>7</v>
      </c>
      <c r="F290" s="3">
        <f>SUM(D290:E290)</f>
        <v>15.672000000000001</v>
      </c>
      <c r="G290"/>
      <c r="H290"/>
      <c r="I290"/>
      <c r="J290"/>
      <c r="K290"/>
      <c r="L290"/>
    </row>
    <row r="291" spans="1:12" ht="15" x14ac:dyDescent="0.25">
      <c r="A291" t="s">
        <v>144</v>
      </c>
      <c r="B291" t="s">
        <v>145</v>
      </c>
      <c r="C291" s="1">
        <v>5.6</v>
      </c>
      <c r="D291" s="1">
        <f>0.2*5.6</f>
        <v>1.1199999999999999</v>
      </c>
      <c r="E291" s="1">
        <v>3</v>
      </c>
      <c r="F291" s="3">
        <f>SUM(D291:E291)</f>
        <v>4.12</v>
      </c>
      <c r="G291"/>
      <c r="H291"/>
      <c r="I291"/>
      <c r="J291"/>
      <c r="K291"/>
      <c r="L291"/>
    </row>
    <row r="292" spans="1:12" ht="15" x14ac:dyDescent="0.25">
      <c r="A292" t="s">
        <v>148</v>
      </c>
      <c r="B292" t="s">
        <v>10</v>
      </c>
      <c r="C292" s="1">
        <v>3</v>
      </c>
      <c r="D292" s="1">
        <f>0.2*3</f>
        <v>0.60000000000000009</v>
      </c>
      <c r="E292" s="1">
        <v>0</v>
      </c>
      <c r="F292" s="3">
        <f>SUM(D292:E292)</f>
        <v>0.60000000000000009</v>
      </c>
      <c r="G292"/>
      <c r="H292"/>
      <c r="I292"/>
      <c r="J292"/>
      <c r="K292"/>
      <c r="L292"/>
    </row>
    <row r="293" spans="1:12" ht="15" x14ac:dyDescent="0.25">
      <c r="A293" t="s">
        <v>149</v>
      </c>
      <c r="B293" t="s">
        <v>10</v>
      </c>
      <c r="C293" s="1">
        <v>12.4</v>
      </c>
      <c r="D293" s="1">
        <f>0.2*12.4</f>
        <v>2.4800000000000004</v>
      </c>
      <c r="E293" s="1">
        <v>0</v>
      </c>
      <c r="F293" s="3">
        <f>SUM(D293:E293)</f>
        <v>2.4800000000000004</v>
      </c>
      <c r="G293"/>
      <c r="H293"/>
      <c r="I293"/>
      <c r="J293"/>
      <c r="K293"/>
      <c r="L293"/>
    </row>
    <row r="294" spans="1:12" ht="15" x14ac:dyDescent="0.25">
      <c r="A294" t="s">
        <v>143</v>
      </c>
      <c r="B294" t="s">
        <v>4</v>
      </c>
      <c r="C294" s="1">
        <v>20</v>
      </c>
      <c r="D294" s="1">
        <f>0.2*20</f>
        <v>4</v>
      </c>
      <c r="E294" s="1">
        <v>0</v>
      </c>
      <c r="F294" s="3">
        <f>SUM(D294:E294)</f>
        <v>4</v>
      </c>
      <c r="G294"/>
      <c r="H294"/>
      <c r="I294"/>
      <c r="J294"/>
      <c r="K294"/>
      <c r="L294"/>
    </row>
    <row r="295" spans="1:12" ht="15" x14ac:dyDescent="0.25">
      <c r="A295" t="s">
        <v>156</v>
      </c>
      <c r="B295" t="s">
        <v>10</v>
      </c>
      <c r="C295" s="1">
        <v>3</v>
      </c>
      <c r="D295" s="1">
        <f>0.2*3</f>
        <v>0.60000000000000009</v>
      </c>
      <c r="E295" s="1">
        <v>0</v>
      </c>
      <c r="F295" s="3">
        <f>SUM(D295:E295)</f>
        <v>0.60000000000000009</v>
      </c>
      <c r="G295"/>
      <c r="H295"/>
      <c r="I295"/>
      <c r="J295"/>
      <c r="K295"/>
      <c r="L295"/>
    </row>
    <row r="296" spans="1:12" ht="15" x14ac:dyDescent="0.25">
      <c r="A296" t="s">
        <v>104</v>
      </c>
      <c r="B296" t="s">
        <v>4</v>
      </c>
      <c r="C296" s="1">
        <v>6</v>
      </c>
      <c r="D296" s="1">
        <f>0.2*6</f>
        <v>1.2000000000000002</v>
      </c>
      <c r="E296" s="1">
        <v>0</v>
      </c>
      <c r="F296" s="3">
        <f>SUM(D296:E296)</f>
        <v>1.2000000000000002</v>
      </c>
      <c r="G296"/>
      <c r="H296"/>
      <c r="I296"/>
      <c r="J296"/>
      <c r="K296"/>
      <c r="L296"/>
    </row>
    <row r="297" spans="1:12" ht="15" x14ac:dyDescent="0.25">
      <c r="A297" t="s">
        <v>110</v>
      </c>
      <c r="B297" t="s">
        <v>10</v>
      </c>
      <c r="C297" s="1">
        <v>3</v>
      </c>
      <c r="D297" s="1">
        <f>0.2*3</f>
        <v>0.60000000000000009</v>
      </c>
      <c r="E297" s="1">
        <v>0</v>
      </c>
      <c r="F297" s="3">
        <f>SUM(D297:E297)</f>
        <v>0.60000000000000009</v>
      </c>
      <c r="G297"/>
      <c r="H297"/>
      <c r="I297"/>
      <c r="J297"/>
      <c r="K297"/>
      <c r="L297"/>
    </row>
    <row r="298" spans="1:12" ht="15" x14ac:dyDescent="0.25">
      <c r="A298" t="s">
        <v>242</v>
      </c>
      <c r="B298" t="s">
        <v>14</v>
      </c>
      <c r="C298" s="1">
        <v>3</v>
      </c>
      <c r="D298" s="1">
        <f>0.2*3</f>
        <v>0.60000000000000009</v>
      </c>
      <c r="E298" s="1">
        <v>0</v>
      </c>
      <c r="F298" s="3">
        <f>SUM(D298:E298)</f>
        <v>0.60000000000000009</v>
      </c>
      <c r="G298"/>
      <c r="H298"/>
      <c r="I298"/>
      <c r="J298"/>
      <c r="K298"/>
      <c r="L298"/>
    </row>
    <row r="299" spans="1:12" ht="15" x14ac:dyDescent="0.25">
      <c r="A299" t="s">
        <v>142</v>
      </c>
      <c r="B299" t="s">
        <v>128</v>
      </c>
      <c r="C299" s="1">
        <v>0</v>
      </c>
      <c r="D299" s="1">
        <v>0</v>
      </c>
      <c r="E299" s="1">
        <v>5</v>
      </c>
      <c r="F299" s="3">
        <f>SUM(D299:E299)</f>
        <v>5</v>
      </c>
      <c r="G299"/>
      <c r="H299"/>
      <c r="I299"/>
      <c r="J299"/>
      <c r="K299"/>
      <c r="L299"/>
    </row>
    <row r="301" spans="1:12" ht="15" x14ac:dyDescent="0.25">
      <c r="A301" s="8" t="s">
        <v>151</v>
      </c>
    </row>
    <row r="302" spans="1:12" ht="15" x14ac:dyDescent="0.25">
      <c r="A302" t="s">
        <v>108</v>
      </c>
      <c r="B302" t="s">
        <v>10</v>
      </c>
      <c r="C302" s="1">
        <v>29.6</v>
      </c>
      <c r="D302" s="1">
        <f>0.2*29.6</f>
        <v>5.9200000000000008</v>
      </c>
      <c r="E302" s="1">
        <v>0</v>
      </c>
      <c r="F302" s="3">
        <f>SUM(D302:E302)</f>
        <v>5.9200000000000008</v>
      </c>
      <c r="G302"/>
      <c r="H302"/>
      <c r="I302"/>
      <c r="J302"/>
      <c r="K302"/>
      <c r="L302"/>
    </row>
    <row r="303" spans="1:12" ht="15" x14ac:dyDescent="0.25">
      <c r="A303" t="s">
        <v>147</v>
      </c>
      <c r="B303" t="s">
        <v>29</v>
      </c>
      <c r="C303" s="1">
        <v>20.6</v>
      </c>
      <c r="D303" s="1">
        <f>0.2*20.6</f>
        <v>4.12</v>
      </c>
      <c r="E303" s="1">
        <v>7</v>
      </c>
      <c r="F303" s="3">
        <f>SUM(D303:E303)</f>
        <v>11.120000000000001</v>
      </c>
      <c r="G303"/>
      <c r="H303"/>
      <c r="I303"/>
      <c r="J303"/>
      <c r="K303"/>
      <c r="L303"/>
    </row>
    <row r="304" spans="1:12" ht="15" x14ac:dyDescent="0.25">
      <c r="A304" t="s">
        <v>221</v>
      </c>
      <c r="B304" t="s">
        <v>69</v>
      </c>
      <c r="C304" s="1">
        <v>16</v>
      </c>
      <c r="D304" s="1">
        <f>0.2*16</f>
        <v>3.2</v>
      </c>
      <c r="E304" s="1">
        <v>0</v>
      </c>
      <c r="F304" s="3">
        <f>SUM(D304:E304)</f>
        <v>3.2</v>
      </c>
      <c r="G304"/>
      <c r="H304"/>
      <c r="I304"/>
      <c r="J304"/>
      <c r="K304"/>
      <c r="L304"/>
    </row>
    <row r="305" spans="1:12" ht="15" x14ac:dyDescent="0.25">
      <c r="A305" t="s">
        <v>152</v>
      </c>
      <c r="B305" t="s">
        <v>153</v>
      </c>
      <c r="C305" s="1">
        <v>10</v>
      </c>
      <c r="D305" s="1">
        <f>0.2*10</f>
        <v>2</v>
      </c>
      <c r="E305" s="1">
        <v>0</v>
      </c>
      <c r="F305" s="3">
        <f>SUM(D305:E305)</f>
        <v>2</v>
      </c>
      <c r="G305"/>
      <c r="H305"/>
      <c r="I305"/>
      <c r="J305"/>
      <c r="K305"/>
      <c r="L305"/>
    </row>
    <row r="306" spans="1:12" ht="15" x14ac:dyDescent="0.25">
      <c r="A306" t="s">
        <v>155</v>
      </c>
      <c r="B306" t="s">
        <v>14</v>
      </c>
      <c r="C306" s="1">
        <v>8.1199999999999992</v>
      </c>
      <c r="D306" s="1">
        <f>0.2*8.12</f>
        <v>1.6239999999999999</v>
      </c>
      <c r="E306" s="1">
        <v>0</v>
      </c>
      <c r="F306" s="3">
        <f>SUM(D306:E306)</f>
        <v>1.6239999999999999</v>
      </c>
      <c r="G306"/>
      <c r="H306"/>
      <c r="I306"/>
      <c r="J306"/>
      <c r="K306"/>
      <c r="L306"/>
    </row>
    <row r="307" spans="1:12" ht="15" x14ac:dyDescent="0.25">
      <c r="A307" t="s">
        <v>215</v>
      </c>
      <c r="B307" t="s">
        <v>68</v>
      </c>
      <c r="C307" s="1">
        <v>8</v>
      </c>
      <c r="D307" s="1">
        <f>0.2*8</f>
        <v>1.6</v>
      </c>
      <c r="E307" s="1">
        <v>0</v>
      </c>
      <c r="F307" s="3">
        <f>SUM(D307:E307)</f>
        <v>1.6</v>
      </c>
      <c r="G307"/>
      <c r="H307"/>
      <c r="I307"/>
      <c r="J307"/>
      <c r="K307"/>
      <c r="L307"/>
    </row>
    <row r="308" spans="1:12" ht="15" x14ac:dyDescent="0.25">
      <c r="A308" t="s">
        <v>254</v>
      </c>
      <c r="B308" t="s">
        <v>10</v>
      </c>
      <c r="C308" s="1">
        <v>0</v>
      </c>
      <c r="D308" s="1">
        <v>0</v>
      </c>
      <c r="E308" s="1">
        <v>5</v>
      </c>
      <c r="F308" s="3">
        <f>SUM(D308:E308)</f>
        <v>5</v>
      </c>
      <c r="G308"/>
      <c r="H308"/>
      <c r="I308"/>
      <c r="J308"/>
      <c r="K308"/>
      <c r="L308"/>
    </row>
    <row r="309" spans="1:12" ht="15" x14ac:dyDescent="0.25">
      <c r="A309" t="s">
        <v>104</v>
      </c>
      <c r="B309" t="s">
        <v>4</v>
      </c>
      <c r="C309" s="1">
        <v>0</v>
      </c>
      <c r="D309" s="1">
        <v>0</v>
      </c>
      <c r="E309" s="1">
        <v>3</v>
      </c>
      <c r="F309" s="3">
        <f>SUM(D309:E309)</f>
        <v>3</v>
      </c>
      <c r="G309"/>
      <c r="H309"/>
      <c r="I309"/>
      <c r="J309"/>
      <c r="K309"/>
      <c r="L309"/>
    </row>
    <row r="311" spans="1:12" ht="15" x14ac:dyDescent="0.25">
      <c r="A311" s="8" t="s">
        <v>158</v>
      </c>
    </row>
    <row r="312" spans="1:12" ht="15" x14ac:dyDescent="0.25">
      <c r="A312" t="s">
        <v>163</v>
      </c>
      <c r="B312" t="s">
        <v>10</v>
      </c>
      <c r="C312" s="1">
        <v>19.36</v>
      </c>
      <c r="D312" s="1">
        <f>0.2*19.36</f>
        <v>3.8719999999999999</v>
      </c>
      <c r="E312" s="1">
        <v>7</v>
      </c>
      <c r="F312" s="3">
        <f>SUM(D312:E312)</f>
        <v>10.872</v>
      </c>
      <c r="G312"/>
      <c r="H312"/>
      <c r="I312"/>
      <c r="J312"/>
      <c r="K312"/>
      <c r="L312"/>
    </row>
    <row r="313" spans="1:12" ht="15" x14ac:dyDescent="0.25">
      <c r="A313" t="s">
        <v>161</v>
      </c>
      <c r="B313" t="s">
        <v>69</v>
      </c>
      <c r="C313" s="1">
        <v>15</v>
      </c>
      <c r="D313" s="1">
        <f>0.2*15</f>
        <v>3</v>
      </c>
      <c r="E313" s="1">
        <v>3</v>
      </c>
      <c r="F313" s="3">
        <f>SUM(D313:E313)</f>
        <v>6</v>
      </c>
      <c r="G313"/>
      <c r="H313"/>
      <c r="I313"/>
      <c r="J313"/>
      <c r="K313"/>
      <c r="L313"/>
    </row>
    <row r="314" spans="1:12" ht="15" x14ac:dyDescent="0.25">
      <c r="A314" t="s">
        <v>162</v>
      </c>
      <c r="B314" t="s">
        <v>145</v>
      </c>
      <c r="C314" s="1">
        <v>12.52</v>
      </c>
      <c r="D314" s="1">
        <f>0.2*12.52</f>
        <v>2.504</v>
      </c>
      <c r="E314" s="1">
        <v>0</v>
      </c>
      <c r="F314" s="3">
        <f>SUM(D314:E314)</f>
        <v>2.504</v>
      </c>
      <c r="G314"/>
      <c r="H314"/>
      <c r="I314"/>
      <c r="J314"/>
      <c r="K314"/>
      <c r="L314"/>
    </row>
    <row r="315" spans="1:12" ht="15" x14ac:dyDescent="0.25">
      <c r="A315" t="s">
        <v>150</v>
      </c>
      <c r="B315" t="s">
        <v>4</v>
      </c>
      <c r="C315" s="1">
        <v>12</v>
      </c>
      <c r="D315" s="1">
        <f>0.2*12</f>
        <v>2.4000000000000004</v>
      </c>
      <c r="E315" s="1">
        <v>0</v>
      </c>
      <c r="F315" s="3">
        <f>SUM(D315:E315)</f>
        <v>2.4000000000000004</v>
      </c>
      <c r="G315"/>
      <c r="H315"/>
      <c r="I315"/>
      <c r="J315"/>
      <c r="K315"/>
      <c r="L315"/>
    </row>
    <row r="316" spans="1:12" ht="15" x14ac:dyDescent="0.25">
      <c r="A316" t="s">
        <v>157</v>
      </c>
      <c r="B316" t="s">
        <v>145</v>
      </c>
      <c r="C316" s="1">
        <v>9.4</v>
      </c>
      <c r="D316" s="1">
        <f>0.2*9.4</f>
        <v>1.8800000000000001</v>
      </c>
      <c r="E316" s="1">
        <v>0</v>
      </c>
      <c r="F316" s="3">
        <f>SUM(D316:E316)</f>
        <v>1.8800000000000001</v>
      </c>
      <c r="G316"/>
      <c r="H316"/>
      <c r="I316"/>
      <c r="J316"/>
      <c r="K316"/>
      <c r="L316"/>
    </row>
    <row r="317" spans="1:12" ht="15" x14ac:dyDescent="0.25">
      <c r="A317" t="s">
        <v>160</v>
      </c>
      <c r="B317" t="s">
        <v>10</v>
      </c>
      <c r="C317" s="1">
        <v>7.72</v>
      </c>
      <c r="D317" s="1">
        <f>0.2*7.72</f>
        <v>1.544</v>
      </c>
      <c r="E317" s="1">
        <v>5</v>
      </c>
      <c r="F317" s="3">
        <f>SUM(D317:E317)</f>
        <v>6.5440000000000005</v>
      </c>
      <c r="G317"/>
      <c r="H317"/>
      <c r="I317"/>
      <c r="J317"/>
      <c r="K317"/>
      <c r="L317"/>
    </row>
    <row r="318" spans="1:12" ht="15" x14ac:dyDescent="0.25">
      <c r="A318" t="s">
        <v>147</v>
      </c>
      <c r="B318" t="s">
        <v>29</v>
      </c>
      <c r="C318" s="1">
        <v>7</v>
      </c>
      <c r="D318" s="1">
        <f>0.2*7</f>
        <v>1.4000000000000001</v>
      </c>
      <c r="E318" s="1">
        <v>0</v>
      </c>
      <c r="F318" s="3">
        <f>SUM(D318:E318)</f>
        <v>1.4000000000000001</v>
      </c>
      <c r="G318"/>
      <c r="H318"/>
      <c r="I318"/>
      <c r="J318"/>
      <c r="K318"/>
      <c r="L318"/>
    </row>
    <row r="319" spans="1:12" ht="15" x14ac:dyDescent="0.25">
      <c r="A319" t="s">
        <v>222</v>
      </c>
      <c r="B319" t="s">
        <v>199</v>
      </c>
      <c r="C319" s="1">
        <v>7</v>
      </c>
      <c r="D319" s="1">
        <f>0.2*7</f>
        <v>1.4000000000000001</v>
      </c>
      <c r="E319" s="1">
        <v>0</v>
      </c>
      <c r="F319" s="3">
        <f>SUM(D319:E319)</f>
        <v>1.4000000000000001</v>
      </c>
      <c r="G319"/>
      <c r="H319"/>
      <c r="I319"/>
      <c r="J319"/>
      <c r="K319"/>
      <c r="L319"/>
    </row>
    <row r="320" spans="1:12" ht="15" x14ac:dyDescent="0.25">
      <c r="A320" t="s">
        <v>159</v>
      </c>
      <c r="B320" t="s">
        <v>20</v>
      </c>
      <c r="C320" s="1">
        <v>6</v>
      </c>
      <c r="D320" s="1">
        <f>0.2*6</f>
        <v>1.2000000000000002</v>
      </c>
      <c r="E320" s="1">
        <v>0</v>
      </c>
      <c r="F320" s="3">
        <f>SUM(D320:E320)</f>
        <v>1.2000000000000002</v>
      </c>
      <c r="G320"/>
      <c r="H320"/>
      <c r="I320"/>
      <c r="J320"/>
      <c r="K320"/>
      <c r="L320"/>
    </row>
    <row r="321" spans="1:12" ht="15" x14ac:dyDescent="0.25">
      <c r="A321" t="s">
        <v>223</v>
      </c>
      <c r="B321" t="s">
        <v>4</v>
      </c>
      <c r="C321" s="1">
        <v>3</v>
      </c>
      <c r="D321" s="1">
        <f>0.2*3</f>
        <v>0.60000000000000009</v>
      </c>
      <c r="E321" s="1">
        <v>0</v>
      </c>
      <c r="F321" s="3">
        <f>SUM(D321:E321)</f>
        <v>0.60000000000000009</v>
      </c>
      <c r="G321"/>
      <c r="H321"/>
      <c r="I321"/>
      <c r="J321"/>
      <c r="K321"/>
      <c r="L321"/>
    </row>
    <row r="322" spans="1:12" ht="15" x14ac:dyDescent="0.25">
      <c r="A322" t="s">
        <v>152</v>
      </c>
      <c r="B322" t="s">
        <v>153</v>
      </c>
      <c r="C322" s="1">
        <v>3</v>
      </c>
      <c r="D322" s="1">
        <f>0.2*3</f>
        <v>0.60000000000000009</v>
      </c>
      <c r="E322" s="1">
        <v>0</v>
      </c>
      <c r="F322" s="3">
        <f>SUM(D322:E322)</f>
        <v>0.60000000000000009</v>
      </c>
      <c r="G322"/>
      <c r="H322"/>
      <c r="I322"/>
      <c r="J322"/>
      <c r="K322"/>
      <c r="L322"/>
    </row>
    <row r="323" spans="1:12" ht="15" x14ac:dyDescent="0.25">
      <c r="A323" t="s">
        <v>154</v>
      </c>
      <c r="B323" t="s">
        <v>4</v>
      </c>
      <c r="C323" s="1">
        <v>3</v>
      </c>
      <c r="D323" s="1">
        <f>0.2*3</f>
        <v>0.60000000000000009</v>
      </c>
      <c r="E323" s="1">
        <v>0</v>
      </c>
      <c r="F323" s="3">
        <f>SUM(D323:E323)</f>
        <v>0.60000000000000009</v>
      </c>
      <c r="G323"/>
      <c r="H323"/>
      <c r="I323"/>
      <c r="J323"/>
      <c r="K323"/>
      <c r="L323"/>
    </row>
    <row r="324" spans="1:12" ht="15" x14ac:dyDescent="0.25">
      <c r="A324" t="s">
        <v>243</v>
      </c>
      <c r="B324" t="s">
        <v>230</v>
      </c>
      <c r="C324" s="1">
        <v>3</v>
      </c>
      <c r="D324" s="1">
        <f>0.2*3</f>
        <v>0.60000000000000009</v>
      </c>
      <c r="E324" s="1">
        <v>0</v>
      </c>
      <c r="F324" s="3">
        <f>SUM(D324:E324)</f>
        <v>0.60000000000000009</v>
      </c>
      <c r="G324"/>
      <c r="H324"/>
      <c r="I324"/>
      <c r="J324"/>
      <c r="K324"/>
      <c r="L324"/>
    </row>
    <row r="325" spans="1:12" ht="15" x14ac:dyDescent="0.25">
      <c r="A325" t="s">
        <v>255</v>
      </c>
      <c r="B325" t="s">
        <v>168</v>
      </c>
      <c r="C325" s="1">
        <v>0</v>
      </c>
      <c r="D325" s="1">
        <v>0</v>
      </c>
      <c r="E325" s="1">
        <v>3</v>
      </c>
      <c r="F325" s="3">
        <f>SUM(D325:E325)</f>
        <v>3</v>
      </c>
      <c r="G325"/>
      <c r="H325"/>
      <c r="I325"/>
      <c r="J325"/>
      <c r="K325"/>
      <c r="L325"/>
    </row>
    <row r="327" spans="1:12" ht="15" x14ac:dyDescent="0.25">
      <c r="A327" s="8" t="s">
        <v>165</v>
      </c>
    </row>
    <row r="328" spans="1:12" ht="15" x14ac:dyDescent="0.25">
      <c r="A328" t="s">
        <v>167</v>
      </c>
      <c r="B328" t="s">
        <v>168</v>
      </c>
      <c r="C328" s="1">
        <v>5</v>
      </c>
      <c r="D328" s="1">
        <f>0.2*5</f>
        <v>1</v>
      </c>
      <c r="E328" s="1">
        <v>5</v>
      </c>
      <c r="F328" s="3">
        <f>SUM(D328:E328)</f>
        <v>6</v>
      </c>
      <c r="G328"/>
      <c r="H328"/>
      <c r="I328"/>
      <c r="J328"/>
      <c r="K328"/>
      <c r="L328"/>
    </row>
    <row r="329" spans="1:12" ht="15" x14ac:dyDescent="0.25">
      <c r="A329" t="s">
        <v>216</v>
      </c>
      <c r="B329" t="s">
        <v>217</v>
      </c>
      <c r="C329" s="1">
        <v>3</v>
      </c>
      <c r="D329" s="1">
        <f>0.2*3</f>
        <v>0.60000000000000009</v>
      </c>
      <c r="E329" s="1">
        <v>0</v>
      </c>
      <c r="F329" s="3">
        <f>SUM(D329:E329)</f>
        <v>0.60000000000000009</v>
      </c>
      <c r="G329"/>
      <c r="H329"/>
      <c r="I329"/>
      <c r="J329"/>
      <c r="K329"/>
      <c r="L329"/>
    </row>
    <row r="330" spans="1:12" ht="15" x14ac:dyDescent="0.25">
      <c r="A330" t="s">
        <v>112</v>
      </c>
      <c r="B330" t="s">
        <v>256</v>
      </c>
      <c r="C330" s="1">
        <v>0</v>
      </c>
      <c r="D330" s="1">
        <v>0</v>
      </c>
      <c r="E330" s="1">
        <v>7</v>
      </c>
      <c r="F330" s="3">
        <f>SUM(D330:E330)</f>
        <v>7</v>
      </c>
      <c r="G330"/>
      <c r="H330"/>
      <c r="I330"/>
      <c r="J330"/>
      <c r="K330"/>
      <c r="L330"/>
    </row>
    <row r="331" spans="1:12" ht="15" x14ac:dyDescent="0.25">
      <c r="A331" t="s">
        <v>164</v>
      </c>
      <c r="B331" t="s">
        <v>29</v>
      </c>
      <c r="C331" s="1">
        <v>0</v>
      </c>
      <c r="D331" s="1">
        <v>0</v>
      </c>
      <c r="E331" s="1">
        <v>3</v>
      </c>
      <c r="F331" s="3">
        <f>SUM(D331:E331)</f>
        <v>3</v>
      </c>
      <c r="G331"/>
      <c r="H331"/>
      <c r="I331"/>
      <c r="J331"/>
      <c r="K331"/>
      <c r="L331"/>
    </row>
    <row r="333" spans="1:12" ht="15" x14ac:dyDescent="0.25">
      <c r="A333" s="8" t="s">
        <v>166</v>
      </c>
    </row>
    <row r="334" spans="1:12" ht="15" x14ac:dyDescent="0.25">
      <c r="A334" t="s">
        <v>167</v>
      </c>
      <c r="B334" t="s">
        <v>168</v>
      </c>
      <c r="C334" s="1">
        <v>26</v>
      </c>
      <c r="D334" s="1">
        <f>0.2*26</f>
        <v>5.2</v>
      </c>
      <c r="E334" s="1">
        <v>0</v>
      </c>
      <c r="F334" s="3">
        <f>SUM(D334:E334)</f>
        <v>5.2</v>
      </c>
      <c r="G334"/>
      <c r="H334"/>
      <c r="I334"/>
      <c r="J334"/>
      <c r="K334"/>
      <c r="L334"/>
    </row>
    <row r="335" spans="1:12" ht="15" x14ac:dyDescent="0.25">
      <c r="A335" t="s">
        <v>169</v>
      </c>
      <c r="B335" t="s">
        <v>170</v>
      </c>
      <c r="C335" s="1">
        <v>10</v>
      </c>
      <c r="D335" s="1">
        <f>0.2*10</f>
        <v>2</v>
      </c>
      <c r="E335" s="1">
        <v>0</v>
      </c>
      <c r="F335" s="3">
        <f>SUM(D335:E335)</f>
        <v>2</v>
      </c>
      <c r="G335"/>
      <c r="H335"/>
      <c r="I335"/>
      <c r="J335"/>
      <c r="K335"/>
      <c r="L335"/>
    </row>
    <row r="336" spans="1:12" ht="15" x14ac:dyDescent="0.25">
      <c r="A336" t="s">
        <v>164</v>
      </c>
      <c r="B336" t="s">
        <v>29</v>
      </c>
      <c r="C336" s="1">
        <v>7</v>
      </c>
      <c r="D336" s="1">
        <f>0.2*7</f>
        <v>1.4000000000000001</v>
      </c>
      <c r="E336" s="1">
        <v>0</v>
      </c>
      <c r="F336" s="3">
        <f>SUM(D336:E336)</f>
        <v>1.4000000000000001</v>
      </c>
      <c r="G336"/>
      <c r="H336"/>
      <c r="I336"/>
      <c r="J336"/>
      <c r="K336"/>
      <c r="L336"/>
    </row>
    <row r="338" spans="1:12" ht="15" x14ac:dyDescent="0.25">
      <c r="A338" s="8" t="s">
        <v>171</v>
      </c>
    </row>
    <row r="339" spans="1:12" ht="15" x14ac:dyDescent="0.25">
      <c r="A339" t="s">
        <v>172</v>
      </c>
      <c r="B339" t="s">
        <v>44</v>
      </c>
      <c r="C339" s="1">
        <v>8.1999999999999993</v>
      </c>
      <c r="D339" s="1">
        <f>0.2*8.2</f>
        <v>1.64</v>
      </c>
      <c r="E339" s="1">
        <v>0</v>
      </c>
      <c r="F339" s="3">
        <f>SUM(D339:E339)</f>
        <v>1.64</v>
      </c>
      <c r="G339"/>
      <c r="H339"/>
      <c r="I339"/>
      <c r="J339"/>
      <c r="K339"/>
      <c r="L339"/>
    </row>
    <row r="340" spans="1:12" ht="15" x14ac:dyDescent="0.25">
      <c r="A340" t="s">
        <v>169</v>
      </c>
      <c r="B340" t="s">
        <v>170</v>
      </c>
      <c r="C340" s="1">
        <v>5</v>
      </c>
      <c r="D340" s="1">
        <f>0.2*5</f>
        <v>1</v>
      </c>
      <c r="E340" s="1">
        <v>0</v>
      </c>
      <c r="F340" s="3">
        <f>SUM(D340:E340)</f>
        <v>1</v>
      </c>
      <c r="G340"/>
      <c r="H340"/>
      <c r="I340"/>
      <c r="J340"/>
      <c r="K340"/>
      <c r="L340"/>
    </row>
    <row r="342" spans="1:12" ht="15" x14ac:dyDescent="0.25">
      <c r="A342" s="8" t="s">
        <v>173</v>
      </c>
    </row>
    <row r="343" spans="1:12" ht="15" x14ac:dyDescent="0.25">
      <c r="A343" s="8" t="s">
        <v>174</v>
      </c>
    </row>
    <row r="344" spans="1:12" ht="15" x14ac:dyDescent="0.25">
      <c r="A344" t="s">
        <v>119</v>
      </c>
      <c r="B344" t="s">
        <v>6</v>
      </c>
      <c r="C344" s="1">
        <v>7</v>
      </c>
      <c r="D344" s="1">
        <f>0.2*7</f>
        <v>1.4000000000000001</v>
      </c>
      <c r="E344" s="1">
        <v>0</v>
      </c>
      <c r="F344" s="3">
        <f>SUM(D344:E344)</f>
        <v>1.4000000000000001</v>
      </c>
      <c r="G344"/>
      <c r="H344"/>
      <c r="I344"/>
      <c r="J344"/>
      <c r="K344"/>
      <c r="L344"/>
    </row>
    <row r="345" spans="1:12" ht="15" x14ac:dyDescent="0.25">
      <c r="A345" t="s">
        <v>175</v>
      </c>
      <c r="B345" t="s">
        <v>145</v>
      </c>
      <c r="C345" s="1">
        <v>6</v>
      </c>
      <c r="D345" s="1">
        <f>0.2*6</f>
        <v>1.2000000000000002</v>
      </c>
      <c r="E345" s="1">
        <v>0</v>
      </c>
      <c r="F345" s="3">
        <f>SUM(D345:E345)</f>
        <v>1.2000000000000002</v>
      </c>
      <c r="G345"/>
      <c r="H345"/>
      <c r="I345"/>
      <c r="J345"/>
      <c r="K345"/>
      <c r="L345"/>
    </row>
    <row r="347" spans="1:12" ht="15" x14ac:dyDescent="0.25">
      <c r="A347" s="8" t="s">
        <v>176</v>
      </c>
    </row>
    <row r="348" spans="1:12" ht="15" x14ac:dyDescent="0.25">
      <c r="A348" t="s">
        <v>122</v>
      </c>
      <c r="B348" t="s">
        <v>69</v>
      </c>
      <c r="C348" s="1">
        <v>19.8</v>
      </c>
      <c r="D348" s="1">
        <f>0.2*19.8</f>
        <v>3.9600000000000004</v>
      </c>
      <c r="E348" s="1">
        <v>0</v>
      </c>
      <c r="F348" s="3">
        <f>SUM(D348:E348)</f>
        <v>3.9600000000000004</v>
      </c>
      <c r="G348"/>
      <c r="H348"/>
      <c r="I348"/>
      <c r="J348"/>
      <c r="K348"/>
      <c r="L348"/>
    </row>
    <row r="349" spans="1:12" ht="15" x14ac:dyDescent="0.25">
      <c r="A349" t="s">
        <v>178</v>
      </c>
      <c r="B349" t="s">
        <v>145</v>
      </c>
      <c r="C349" s="1">
        <v>17.399999999999999</v>
      </c>
      <c r="D349" s="1">
        <f>0.2*17.4</f>
        <v>3.48</v>
      </c>
      <c r="E349" s="1">
        <v>0</v>
      </c>
      <c r="F349" s="3">
        <f>SUM(D349:E349)</f>
        <v>3.48</v>
      </c>
      <c r="G349"/>
      <c r="H349"/>
      <c r="I349"/>
      <c r="J349"/>
      <c r="K349"/>
      <c r="L349"/>
    </row>
    <row r="350" spans="1:12" ht="15" x14ac:dyDescent="0.25">
      <c r="A350" t="s">
        <v>177</v>
      </c>
      <c r="B350" t="s">
        <v>14</v>
      </c>
      <c r="C350" s="1">
        <v>12.92</v>
      </c>
      <c r="D350" s="1">
        <f>0.2*12.92</f>
        <v>2.5840000000000001</v>
      </c>
      <c r="E350" s="1">
        <v>0</v>
      </c>
      <c r="F350" s="3">
        <f>SUM(D350:E350)</f>
        <v>2.5840000000000001</v>
      </c>
      <c r="G350"/>
      <c r="H350"/>
      <c r="I350"/>
      <c r="J350"/>
      <c r="K350"/>
      <c r="L350"/>
    </row>
    <row r="351" spans="1:12" ht="15" x14ac:dyDescent="0.25">
      <c r="A351" t="s">
        <v>76</v>
      </c>
      <c r="B351" t="s">
        <v>29</v>
      </c>
      <c r="C351" s="1">
        <v>8</v>
      </c>
      <c r="D351" s="1">
        <f>0.2*8</f>
        <v>1.6</v>
      </c>
      <c r="E351" s="1">
        <v>0</v>
      </c>
      <c r="F351" s="3">
        <f>SUM(D351:E351)</f>
        <v>1.6</v>
      </c>
      <c r="G351"/>
      <c r="H351"/>
      <c r="I351"/>
      <c r="J351"/>
      <c r="K351"/>
      <c r="L351"/>
    </row>
    <row r="352" spans="1:12" ht="15" x14ac:dyDescent="0.25">
      <c r="A352" t="s">
        <v>123</v>
      </c>
      <c r="B352" t="s">
        <v>6</v>
      </c>
      <c r="C352" s="1">
        <v>3</v>
      </c>
      <c r="D352" s="1">
        <f>0.2*3</f>
        <v>0.60000000000000009</v>
      </c>
      <c r="E352" s="1">
        <v>0</v>
      </c>
      <c r="F352" s="3">
        <f>SUM(D352:E352)</f>
        <v>0.60000000000000009</v>
      </c>
      <c r="G352"/>
      <c r="H352"/>
      <c r="I352"/>
      <c r="J352"/>
      <c r="K352"/>
      <c r="L352"/>
    </row>
    <row r="354" spans="1:12" ht="15" x14ac:dyDescent="0.25">
      <c r="A354" s="8" t="s">
        <v>179</v>
      </c>
    </row>
    <row r="355" spans="1:12" ht="15" x14ac:dyDescent="0.25">
      <c r="A355" t="s">
        <v>218</v>
      </c>
      <c r="B355" t="s">
        <v>10</v>
      </c>
      <c r="C355" s="1">
        <v>7</v>
      </c>
      <c r="D355" s="1">
        <f>0.2*7</f>
        <v>1.4000000000000001</v>
      </c>
      <c r="E355" s="1">
        <v>0</v>
      </c>
      <c r="F355" s="3">
        <f>SUM(D355:E355)</f>
        <v>1.4000000000000001</v>
      </c>
      <c r="G355"/>
      <c r="H355"/>
      <c r="I355"/>
      <c r="J355"/>
      <c r="K355"/>
      <c r="L355"/>
    </row>
    <row r="356" spans="1:12" ht="15" x14ac:dyDescent="0.25">
      <c r="A356" t="s">
        <v>122</v>
      </c>
      <c r="B356" t="s">
        <v>69</v>
      </c>
      <c r="C356" s="1">
        <v>7</v>
      </c>
      <c r="D356" s="1">
        <f>0.2*7</f>
        <v>1.4000000000000001</v>
      </c>
      <c r="E356" s="1">
        <v>7</v>
      </c>
      <c r="F356" s="3">
        <f>SUM(D356:E356)</f>
        <v>8.4</v>
      </c>
      <c r="G356"/>
      <c r="H356"/>
      <c r="I356"/>
      <c r="J356"/>
      <c r="K356"/>
      <c r="L356"/>
    </row>
    <row r="357" spans="1:12" ht="15" x14ac:dyDescent="0.25">
      <c r="A357" t="s">
        <v>184</v>
      </c>
      <c r="B357" t="s">
        <v>46</v>
      </c>
      <c r="C357" s="1">
        <v>5</v>
      </c>
      <c r="D357" s="1">
        <f>0.2*5</f>
        <v>1</v>
      </c>
      <c r="E357" s="1">
        <v>0</v>
      </c>
      <c r="F357" s="3">
        <f>SUM(D357:E357)</f>
        <v>1</v>
      </c>
      <c r="G357"/>
      <c r="H357"/>
      <c r="I357"/>
      <c r="J357"/>
      <c r="K357"/>
      <c r="L357"/>
    </row>
    <row r="358" spans="1:12" ht="15" x14ac:dyDescent="0.25">
      <c r="A358" t="s">
        <v>89</v>
      </c>
      <c r="B358" t="s">
        <v>29</v>
      </c>
      <c r="C358" s="1">
        <v>0</v>
      </c>
      <c r="D358" s="1">
        <v>0</v>
      </c>
      <c r="E358" s="1">
        <v>5</v>
      </c>
      <c r="F358" s="3">
        <f>SUM(D358:E358)</f>
        <v>5</v>
      </c>
      <c r="G358"/>
      <c r="H358"/>
      <c r="I358"/>
      <c r="J358"/>
      <c r="K358"/>
      <c r="L358"/>
    </row>
    <row r="359" spans="1:12" ht="15" x14ac:dyDescent="0.25">
      <c r="A359" t="s">
        <v>257</v>
      </c>
      <c r="B359" t="s">
        <v>29</v>
      </c>
      <c r="C359" s="1">
        <v>0</v>
      </c>
      <c r="D359" s="1">
        <v>0</v>
      </c>
      <c r="E359" s="1">
        <v>3</v>
      </c>
      <c r="F359" s="3">
        <f>SUM(D359:E359)</f>
        <v>3</v>
      </c>
      <c r="G359"/>
      <c r="H359"/>
      <c r="I359"/>
      <c r="J359"/>
      <c r="K359"/>
      <c r="L359"/>
    </row>
    <row r="361" spans="1:12" ht="15" x14ac:dyDescent="0.25">
      <c r="A361" s="8" t="s">
        <v>180</v>
      </c>
    </row>
    <row r="362" spans="1:12" ht="15" x14ac:dyDescent="0.25">
      <c r="A362" t="s">
        <v>183</v>
      </c>
      <c r="B362" t="s">
        <v>10</v>
      </c>
      <c r="C362" s="1">
        <v>33.4</v>
      </c>
      <c r="D362" s="1">
        <f>0.2*33.4</f>
        <v>6.68</v>
      </c>
      <c r="E362" s="1">
        <v>0</v>
      </c>
      <c r="F362" s="3">
        <f>SUM(D362:E362)</f>
        <v>6.68</v>
      </c>
      <c r="G362"/>
      <c r="H362"/>
      <c r="I362"/>
      <c r="J362"/>
      <c r="K362"/>
      <c r="L362"/>
    </row>
    <row r="363" spans="1:12" ht="15" x14ac:dyDescent="0.25">
      <c r="A363" t="s">
        <v>133</v>
      </c>
      <c r="B363" t="s">
        <v>8</v>
      </c>
      <c r="C363" s="1">
        <v>27</v>
      </c>
      <c r="D363" s="1">
        <f>0.2*27</f>
        <v>5.4</v>
      </c>
      <c r="E363" s="1">
        <v>7</v>
      </c>
      <c r="F363" s="3">
        <f>SUM(D363:E363)</f>
        <v>12.4</v>
      </c>
      <c r="G363"/>
      <c r="H363"/>
      <c r="I363"/>
      <c r="J363"/>
      <c r="K363"/>
      <c r="L363"/>
    </row>
    <row r="364" spans="1:12" ht="15" x14ac:dyDescent="0.25">
      <c r="A364" t="s">
        <v>181</v>
      </c>
      <c r="B364" t="s">
        <v>29</v>
      </c>
      <c r="C364" s="1">
        <v>21.6</v>
      </c>
      <c r="D364" s="1">
        <f>0.2*21.6</f>
        <v>4.32</v>
      </c>
      <c r="E364" s="1">
        <v>0</v>
      </c>
      <c r="F364" s="3">
        <f>SUM(D364:E364)</f>
        <v>4.32</v>
      </c>
      <c r="G364"/>
      <c r="H364"/>
      <c r="I364"/>
      <c r="J364"/>
      <c r="K364"/>
      <c r="L364"/>
    </row>
    <row r="365" spans="1:12" ht="15" x14ac:dyDescent="0.25">
      <c r="A365" t="s">
        <v>182</v>
      </c>
      <c r="B365" t="s">
        <v>66</v>
      </c>
      <c r="C365" s="1">
        <v>6</v>
      </c>
      <c r="D365" s="1">
        <f>0.2*6</f>
        <v>1.2000000000000002</v>
      </c>
      <c r="E365" s="1">
        <v>0</v>
      </c>
      <c r="F365" s="3">
        <f>SUM(D365:E365)</f>
        <v>1.2000000000000002</v>
      </c>
      <c r="G365"/>
      <c r="H365"/>
      <c r="I365"/>
      <c r="J365"/>
      <c r="K365"/>
      <c r="L365"/>
    </row>
    <row r="366" spans="1:12" ht="15" x14ac:dyDescent="0.25">
      <c r="A366" t="s">
        <v>131</v>
      </c>
      <c r="B366" t="s">
        <v>132</v>
      </c>
      <c r="C366" s="1">
        <v>6</v>
      </c>
      <c r="D366" s="1">
        <f>0.2*6</f>
        <v>1.2000000000000002</v>
      </c>
      <c r="E366" s="1">
        <v>0</v>
      </c>
      <c r="F366" s="3">
        <f>SUM(D366:E366)</f>
        <v>1.2000000000000002</v>
      </c>
      <c r="G366"/>
      <c r="H366"/>
      <c r="I366"/>
      <c r="J366"/>
      <c r="K366"/>
      <c r="L366"/>
    </row>
    <row r="367" spans="1:12" ht="15" x14ac:dyDescent="0.25">
      <c r="A367" t="s">
        <v>185</v>
      </c>
      <c r="B367" t="s">
        <v>100</v>
      </c>
      <c r="C367" s="1">
        <v>4.2</v>
      </c>
      <c r="D367" s="1">
        <f>0.2*4.2</f>
        <v>0.84000000000000008</v>
      </c>
      <c r="E367" s="1">
        <v>0</v>
      </c>
      <c r="F367" s="3">
        <f>SUM(D367:E367)</f>
        <v>0.84000000000000008</v>
      </c>
      <c r="G367"/>
      <c r="H367"/>
      <c r="I367"/>
      <c r="J367"/>
      <c r="K367"/>
      <c r="L367"/>
    </row>
    <row r="368" spans="1:12" ht="15" x14ac:dyDescent="0.25">
      <c r="A368" t="s">
        <v>184</v>
      </c>
      <c r="B368" t="s">
        <v>46</v>
      </c>
      <c r="C368" s="1">
        <v>3</v>
      </c>
      <c r="D368" s="1">
        <f>0.2*3</f>
        <v>0.60000000000000009</v>
      </c>
      <c r="E368" s="1">
        <v>0</v>
      </c>
      <c r="F368" s="3">
        <f>SUM(D368:E368)</f>
        <v>0.60000000000000009</v>
      </c>
      <c r="G368"/>
      <c r="H368"/>
      <c r="I368"/>
      <c r="J368"/>
      <c r="K368"/>
      <c r="L368"/>
    </row>
    <row r="369" spans="1:12" ht="15" x14ac:dyDescent="0.25">
      <c r="A369" t="s">
        <v>127</v>
      </c>
      <c r="B369" t="s">
        <v>128</v>
      </c>
      <c r="C369" s="1">
        <v>0</v>
      </c>
      <c r="D369" s="1">
        <v>0</v>
      </c>
      <c r="E369" s="1">
        <v>5</v>
      </c>
      <c r="F369" s="3">
        <f>SUM(D369:E369)</f>
        <v>5</v>
      </c>
      <c r="G369"/>
      <c r="H369"/>
      <c r="I369"/>
      <c r="J369"/>
      <c r="K369"/>
      <c r="L369"/>
    </row>
    <row r="370" spans="1:12" ht="15" x14ac:dyDescent="0.25">
      <c r="A370" t="s">
        <v>125</v>
      </c>
      <c r="B370" t="s">
        <v>6</v>
      </c>
      <c r="C370" s="1">
        <v>0</v>
      </c>
      <c r="D370" s="1">
        <v>0</v>
      </c>
      <c r="E370" s="1">
        <v>3</v>
      </c>
      <c r="F370" s="3">
        <f>SUM(D370:E370)</f>
        <v>3</v>
      </c>
      <c r="G370"/>
      <c r="H370"/>
      <c r="I370"/>
      <c r="J370"/>
      <c r="K370"/>
      <c r="L370"/>
    </row>
    <row r="371" spans="1:12" ht="15" x14ac:dyDescent="0.25">
      <c r="A371" t="s">
        <v>241</v>
      </c>
      <c r="B371" t="s">
        <v>6</v>
      </c>
      <c r="C371" s="1">
        <v>0</v>
      </c>
      <c r="D371" s="1">
        <v>0</v>
      </c>
      <c r="E371" s="1">
        <v>3</v>
      </c>
      <c r="F371" s="3">
        <f>SUM(D371:E371)</f>
        <v>3</v>
      </c>
      <c r="G371"/>
      <c r="H371"/>
      <c r="I371"/>
      <c r="J371"/>
      <c r="K371"/>
      <c r="L371"/>
    </row>
    <row r="373" spans="1:12" ht="15" x14ac:dyDescent="0.25">
      <c r="A373" s="8" t="s">
        <v>186</v>
      </c>
    </row>
    <row r="374" spans="1:12" ht="15" x14ac:dyDescent="0.25">
      <c r="A374" t="s">
        <v>133</v>
      </c>
      <c r="B374" t="s">
        <v>8</v>
      </c>
      <c r="C374" s="1">
        <v>24</v>
      </c>
      <c r="D374" s="1">
        <f>0.2*24</f>
        <v>4.8000000000000007</v>
      </c>
      <c r="E374" s="1">
        <v>0</v>
      </c>
      <c r="F374" s="3">
        <f>SUM(D374:E374)</f>
        <v>4.8000000000000007</v>
      </c>
      <c r="G374"/>
      <c r="H374"/>
      <c r="I374"/>
      <c r="J374"/>
      <c r="K374"/>
      <c r="L374"/>
    </row>
    <row r="375" spans="1:12" ht="15" x14ac:dyDescent="0.25">
      <c r="A375" t="s">
        <v>252</v>
      </c>
      <c r="B375" t="s">
        <v>189</v>
      </c>
      <c r="C375" s="1">
        <v>21</v>
      </c>
      <c r="D375" s="1">
        <f>0.2*21</f>
        <v>4.2</v>
      </c>
      <c r="E375" s="1">
        <v>0</v>
      </c>
      <c r="F375" s="3">
        <f>SUM(D375:E375)</f>
        <v>4.2</v>
      </c>
      <c r="G375"/>
      <c r="H375"/>
      <c r="I375"/>
      <c r="J375"/>
      <c r="K375"/>
      <c r="L375"/>
    </row>
    <row r="376" spans="1:12" ht="15" x14ac:dyDescent="0.25">
      <c r="A376" t="s">
        <v>226</v>
      </c>
      <c r="B376" t="s">
        <v>66</v>
      </c>
      <c r="C376" s="1">
        <v>13</v>
      </c>
      <c r="D376" s="1">
        <f>0.2*13</f>
        <v>2.6</v>
      </c>
      <c r="E376" s="1">
        <v>7</v>
      </c>
      <c r="F376" s="3">
        <f>SUM(D376:E376)</f>
        <v>9.6</v>
      </c>
      <c r="G376"/>
      <c r="H376"/>
      <c r="I376"/>
      <c r="J376"/>
      <c r="K376"/>
      <c r="L376"/>
    </row>
    <row r="377" spans="1:12" ht="15" x14ac:dyDescent="0.25">
      <c r="A377" t="s">
        <v>187</v>
      </c>
      <c r="B377" t="s">
        <v>14</v>
      </c>
      <c r="C377" s="1">
        <v>11</v>
      </c>
      <c r="D377" s="1">
        <f>0.2*11</f>
        <v>2.2000000000000002</v>
      </c>
      <c r="E377" s="1">
        <v>0</v>
      </c>
      <c r="F377" s="3">
        <f>SUM(D377:E377)</f>
        <v>2.2000000000000002</v>
      </c>
      <c r="G377"/>
      <c r="H377"/>
      <c r="I377"/>
      <c r="J377"/>
      <c r="K377"/>
      <c r="L377"/>
    </row>
    <row r="378" spans="1:12" ht="15" x14ac:dyDescent="0.25">
      <c r="A378" t="s">
        <v>188</v>
      </c>
      <c r="B378" t="s">
        <v>68</v>
      </c>
      <c r="C378" s="1">
        <v>11</v>
      </c>
      <c r="D378" s="1">
        <f>0.2*11</f>
        <v>2.2000000000000002</v>
      </c>
      <c r="E378" s="1">
        <v>0</v>
      </c>
      <c r="F378" s="3">
        <f>SUM(D378:E378)</f>
        <v>2.2000000000000002</v>
      </c>
      <c r="G378"/>
      <c r="H378"/>
      <c r="I378"/>
      <c r="J378"/>
      <c r="K378"/>
      <c r="L378"/>
    </row>
    <row r="379" spans="1:12" ht="15" x14ac:dyDescent="0.25">
      <c r="A379" t="s">
        <v>190</v>
      </c>
      <c r="B379" t="s">
        <v>10</v>
      </c>
      <c r="C379" s="1">
        <v>9.8000000000000007</v>
      </c>
      <c r="D379" s="1">
        <f>0.2*9.8</f>
        <v>1.9600000000000002</v>
      </c>
      <c r="E379" s="1">
        <v>0</v>
      </c>
      <c r="F379" s="3">
        <f>SUM(D379:E379)</f>
        <v>1.9600000000000002</v>
      </c>
      <c r="G379"/>
      <c r="H379"/>
      <c r="I379"/>
      <c r="J379"/>
      <c r="K379"/>
      <c r="L379"/>
    </row>
    <row r="380" spans="1:12" ht="15" x14ac:dyDescent="0.25">
      <c r="A380" t="s">
        <v>131</v>
      </c>
      <c r="B380" t="s">
        <v>132</v>
      </c>
      <c r="C380" s="1">
        <v>5</v>
      </c>
      <c r="D380" s="1">
        <f>0.2*5</f>
        <v>1</v>
      </c>
      <c r="E380" s="1">
        <v>0</v>
      </c>
      <c r="F380" s="3">
        <f>SUM(D380:E380)</f>
        <v>1</v>
      </c>
      <c r="G380"/>
      <c r="H380"/>
      <c r="I380"/>
      <c r="J380"/>
      <c r="K380"/>
      <c r="L380"/>
    </row>
    <row r="381" spans="1:12" ht="15" x14ac:dyDescent="0.25">
      <c r="A381" t="s">
        <v>127</v>
      </c>
      <c r="B381" t="s">
        <v>128</v>
      </c>
      <c r="C381" s="1">
        <v>5</v>
      </c>
      <c r="D381" s="1">
        <f>0.2*5</f>
        <v>1</v>
      </c>
      <c r="E381" s="1">
        <v>0</v>
      </c>
      <c r="F381" s="3">
        <f>SUM(D381:E381)</f>
        <v>1</v>
      </c>
      <c r="G381"/>
      <c r="H381"/>
      <c r="I381"/>
      <c r="J381"/>
      <c r="K381"/>
      <c r="L381"/>
    </row>
    <row r="382" spans="1:12" ht="15" x14ac:dyDescent="0.25">
      <c r="A382" t="s">
        <v>130</v>
      </c>
      <c r="B382" t="s">
        <v>128</v>
      </c>
      <c r="C382" s="1">
        <v>3</v>
      </c>
      <c r="D382" s="1">
        <f>0.2*3</f>
        <v>0.60000000000000009</v>
      </c>
      <c r="E382" s="1">
        <v>0</v>
      </c>
      <c r="F382" s="3">
        <f>SUM(D382:E382)</f>
        <v>0.60000000000000009</v>
      </c>
      <c r="G382"/>
      <c r="H382"/>
      <c r="I382"/>
      <c r="J382"/>
      <c r="K382"/>
      <c r="L382"/>
    </row>
    <row r="383" spans="1:12" ht="15" x14ac:dyDescent="0.25">
      <c r="A383" t="s">
        <v>135</v>
      </c>
      <c r="B383" t="s">
        <v>128</v>
      </c>
      <c r="C383" s="1">
        <v>0</v>
      </c>
      <c r="D383" s="1">
        <v>0</v>
      </c>
      <c r="E383" s="1">
        <v>5</v>
      </c>
      <c r="F383" s="3">
        <f>SUM(D383:E383)</f>
        <v>5</v>
      </c>
      <c r="G383"/>
      <c r="H383"/>
      <c r="I383"/>
      <c r="J383"/>
      <c r="K383"/>
      <c r="L383"/>
    </row>
    <row r="384" spans="1:12" ht="15" x14ac:dyDescent="0.25">
      <c r="A384" t="s">
        <v>258</v>
      </c>
      <c r="B384" t="s">
        <v>168</v>
      </c>
      <c r="C384" s="1">
        <v>0</v>
      </c>
      <c r="D384" s="1">
        <v>0</v>
      </c>
      <c r="E384" s="1">
        <v>3</v>
      </c>
      <c r="F384" s="3">
        <f>SUM(D384:E384)</f>
        <v>3</v>
      </c>
      <c r="G384"/>
      <c r="H384"/>
      <c r="I384"/>
      <c r="J384"/>
      <c r="K384"/>
      <c r="L384"/>
    </row>
    <row r="385" spans="1:12" ht="15" x14ac:dyDescent="0.25">
      <c r="A385" t="s">
        <v>259</v>
      </c>
      <c r="B385" t="s">
        <v>66</v>
      </c>
      <c r="C385" s="1">
        <v>0</v>
      </c>
      <c r="D385" s="1">
        <v>0</v>
      </c>
      <c r="E385" s="1">
        <v>3</v>
      </c>
      <c r="F385" s="3">
        <f>SUM(D385:E385)</f>
        <v>3</v>
      </c>
      <c r="G385"/>
      <c r="H385"/>
      <c r="I385"/>
      <c r="J385"/>
      <c r="K385"/>
      <c r="L385"/>
    </row>
    <row r="387" spans="1:12" ht="15" x14ac:dyDescent="0.25">
      <c r="A387" s="8" t="s">
        <v>191</v>
      </c>
    </row>
    <row r="388" spans="1:12" ht="15" x14ac:dyDescent="0.25">
      <c r="A388" t="s">
        <v>136</v>
      </c>
      <c r="B388" t="s">
        <v>10</v>
      </c>
      <c r="C388" s="1">
        <v>26</v>
      </c>
      <c r="D388" s="1">
        <f>0.2*26</f>
        <v>5.2</v>
      </c>
      <c r="E388" s="1">
        <v>0</v>
      </c>
      <c r="F388" s="3">
        <f>SUM(D388:E388)</f>
        <v>5.2</v>
      </c>
      <c r="G388"/>
      <c r="H388"/>
      <c r="I388"/>
      <c r="J388"/>
      <c r="K388"/>
      <c r="L388"/>
    </row>
    <row r="389" spans="1:12" ht="15" x14ac:dyDescent="0.25">
      <c r="A389" t="s">
        <v>135</v>
      </c>
      <c r="B389" t="s">
        <v>128</v>
      </c>
      <c r="C389" s="1">
        <v>21</v>
      </c>
      <c r="D389" s="1">
        <f>0.2*21</f>
        <v>4.2</v>
      </c>
      <c r="E389" s="1">
        <v>7</v>
      </c>
      <c r="F389" s="3">
        <f>SUM(D389:E389)</f>
        <v>11.2</v>
      </c>
      <c r="G389"/>
      <c r="H389"/>
      <c r="I389"/>
      <c r="J389"/>
      <c r="K389"/>
      <c r="L389"/>
    </row>
    <row r="390" spans="1:12" ht="15" x14ac:dyDescent="0.25">
      <c r="A390" t="s">
        <v>192</v>
      </c>
      <c r="B390" t="s">
        <v>69</v>
      </c>
      <c r="C390" s="1">
        <v>12.12</v>
      </c>
      <c r="D390" s="1">
        <f>0.2*12.12</f>
        <v>2.4239999999999999</v>
      </c>
      <c r="E390" s="1">
        <v>0</v>
      </c>
      <c r="F390" s="3">
        <f>SUM(D390:E390)</f>
        <v>2.4239999999999999</v>
      </c>
      <c r="G390"/>
      <c r="H390"/>
      <c r="I390"/>
      <c r="J390"/>
      <c r="K390"/>
      <c r="L390"/>
    </row>
    <row r="391" spans="1:12" ht="15" x14ac:dyDescent="0.25">
      <c r="A391" t="s">
        <v>190</v>
      </c>
      <c r="B391" t="s">
        <v>10</v>
      </c>
      <c r="C391" s="1">
        <v>7.88</v>
      </c>
      <c r="D391" s="1">
        <f>0.2*7.88</f>
        <v>1.5760000000000001</v>
      </c>
      <c r="E391" s="1">
        <v>0</v>
      </c>
      <c r="F391" s="3">
        <f>SUM(D391:E391)</f>
        <v>1.5760000000000001</v>
      </c>
      <c r="G391"/>
      <c r="H391"/>
      <c r="I391"/>
      <c r="J391"/>
      <c r="K391"/>
      <c r="L391"/>
    </row>
    <row r="392" spans="1:12" ht="15" x14ac:dyDescent="0.25">
      <c r="A392" t="s">
        <v>193</v>
      </c>
      <c r="B392" t="s">
        <v>132</v>
      </c>
      <c r="C392" s="1">
        <v>6</v>
      </c>
      <c r="D392" s="1">
        <f>0.2*6</f>
        <v>1.2000000000000002</v>
      </c>
      <c r="E392" s="1">
        <v>0</v>
      </c>
      <c r="F392" s="3">
        <f>SUM(D392:E392)</f>
        <v>1.2000000000000002</v>
      </c>
      <c r="G392"/>
      <c r="H392"/>
      <c r="I392"/>
      <c r="J392"/>
      <c r="K392"/>
      <c r="L392"/>
    </row>
    <row r="393" spans="1:12" ht="15" x14ac:dyDescent="0.25">
      <c r="A393" t="s">
        <v>134</v>
      </c>
      <c r="B393" t="s">
        <v>4</v>
      </c>
      <c r="C393" s="1">
        <v>0</v>
      </c>
      <c r="D393" s="1">
        <v>0</v>
      </c>
      <c r="E393" s="1">
        <v>5</v>
      </c>
      <c r="F393" s="3">
        <f>SUM(D393:E393)</f>
        <v>5</v>
      </c>
      <c r="G393"/>
      <c r="H393"/>
      <c r="I393"/>
      <c r="J393"/>
      <c r="K393"/>
      <c r="L393"/>
    </row>
    <row r="395" spans="1:12" ht="15" x14ac:dyDescent="0.25">
      <c r="A395" s="8" t="s">
        <v>195</v>
      </c>
    </row>
    <row r="396" spans="1:12" ht="15" x14ac:dyDescent="0.25">
      <c r="A396" t="s">
        <v>135</v>
      </c>
      <c r="B396" t="s">
        <v>128</v>
      </c>
      <c r="C396" s="1">
        <v>10</v>
      </c>
      <c r="D396" s="1">
        <f>0.2*10</f>
        <v>2</v>
      </c>
      <c r="E396" s="1">
        <v>0</v>
      </c>
      <c r="F396" s="3">
        <f>SUM(D396:E396)</f>
        <v>2</v>
      </c>
      <c r="G396"/>
      <c r="H396"/>
      <c r="I396"/>
      <c r="J396"/>
      <c r="K396"/>
      <c r="L396"/>
    </row>
    <row r="397" spans="1:12" ht="15" x14ac:dyDescent="0.25">
      <c r="A397" t="s">
        <v>194</v>
      </c>
      <c r="B397" t="s">
        <v>66</v>
      </c>
      <c r="C397" s="1">
        <v>9.4</v>
      </c>
      <c r="D397" s="1">
        <f>0.2*9.4</f>
        <v>1.8800000000000001</v>
      </c>
      <c r="E397" s="1">
        <v>0</v>
      </c>
      <c r="F397" s="3">
        <f>SUM(D397:E397)</f>
        <v>1.8800000000000001</v>
      </c>
      <c r="G397"/>
      <c r="H397"/>
      <c r="I397"/>
      <c r="J397"/>
      <c r="K397"/>
      <c r="L397"/>
    </row>
    <row r="398" spans="1:12" ht="15" x14ac:dyDescent="0.25">
      <c r="A398" t="s">
        <v>192</v>
      </c>
      <c r="B398" t="s">
        <v>69</v>
      </c>
      <c r="C398" s="1">
        <v>8</v>
      </c>
      <c r="D398" s="1">
        <f>0.2*8</f>
        <v>1.6</v>
      </c>
      <c r="E398" s="1">
        <v>0</v>
      </c>
      <c r="F398" s="3">
        <f>SUM(D398:E398)</f>
        <v>1.6</v>
      </c>
      <c r="G398"/>
      <c r="H398"/>
      <c r="I398"/>
      <c r="J398"/>
      <c r="K398"/>
      <c r="L398"/>
    </row>
    <row r="399" spans="1:12" ht="15" x14ac:dyDescent="0.25">
      <c r="A399" t="s">
        <v>136</v>
      </c>
      <c r="B399" t="s">
        <v>10</v>
      </c>
      <c r="C399" s="1">
        <v>5</v>
      </c>
      <c r="D399" s="1">
        <f>0.2*5</f>
        <v>1</v>
      </c>
      <c r="E399" s="1">
        <v>5</v>
      </c>
      <c r="F399" s="3">
        <f>SUM(D399:E399)</f>
        <v>6</v>
      </c>
      <c r="G399"/>
      <c r="H399"/>
      <c r="I399"/>
      <c r="J399"/>
      <c r="K399"/>
      <c r="L399"/>
    </row>
    <row r="400" spans="1:12" ht="15" x14ac:dyDescent="0.25">
      <c r="A400" t="s">
        <v>244</v>
      </c>
      <c r="B400" t="s">
        <v>234</v>
      </c>
      <c r="C400" s="1">
        <v>0</v>
      </c>
      <c r="D400" s="1">
        <v>0</v>
      </c>
      <c r="E400" s="1">
        <v>7</v>
      </c>
      <c r="F400" s="3">
        <f>SUM(D400:E400)</f>
        <v>7</v>
      </c>
      <c r="G400"/>
      <c r="H400"/>
      <c r="I400"/>
      <c r="J400"/>
      <c r="K400"/>
      <c r="L400"/>
    </row>
    <row r="402" spans="1:12" ht="15" x14ac:dyDescent="0.25">
      <c r="A402" s="8" t="s">
        <v>196</v>
      </c>
    </row>
    <row r="403" spans="1:12" ht="15" x14ac:dyDescent="0.25">
      <c r="A403" t="s">
        <v>244</v>
      </c>
      <c r="B403" t="s">
        <v>234</v>
      </c>
      <c r="C403" s="1">
        <v>7</v>
      </c>
      <c r="D403" s="1">
        <f>0.2*7</f>
        <v>1.4000000000000001</v>
      </c>
      <c r="E403" s="1">
        <v>0</v>
      </c>
      <c r="F403" s="3">
        <f>SUM(D403:E403)</f>
        <v>1.4000000000000001</v>
      </c>
      <c r="G403"/>
      <c r="H403"/>
      <c r="I403"/>
      <c r="J403"/>
      <c r="K403"/>
      <c r="L403"/>
    </row>
    <row r="404" spans="1:12" ht="15" x14ac:dyDescent="0.25">
      <c r="A404" t="s">
        <v>192</v>
      </c>
      <c r="B404" t="s">
        <v>69</v>
      </c>
      <c r="C404" s="1">
        <v>5</v>
      </c>
      <c r="D404" s="1">
        <f>0.2*5</f>
        <v>1</v>
      </c>
      <c r="E404" s="1">
        <v>0</v>
      </c>
      <c r="F404" s="3">
        <f>SUM(D404:E404)</f>
        <v>1</v>
      </c>
      <c r="G404"/>
      <c r="H404"/>
      <c r="I404"/>
      <c r="J404"/>
      <c r="K404"/>
      <c r="L404"/>
    </row>
    <row r="405" spans="1:12" ht="15" x14ac:dyDescent="0.25">
      <c r="F405" s="3"/>
      <c r="G405"/>
      <c r="H405"/>
      <c r="I405"/>
      <c r="J405"/>
      <c r="K405"/>
      <c r="L405"/>
    </row>
    <row r="407" spans="1:12" ht="15" x14ac:dyDescent="0.25">
      <c r="A407" s="5" t="s">
        <v>197</v>
      </c>
      <c r="B407" s="6"/>
      <c r="C407" s="7"/>
    </row>
    <row r="408" spans="1:12" x14ac:dyDescent="0.2">
      <c r="A408" s="4" t="s">
        <v>198</v>
      </c>
      <c r="B408" s="6"/>
      <c r="C408" s="7"/>
    </row>
    <row r="409" spans="1:12" x14ac:dyDescent="0.2">
      <c r="A409" s="4" t="s">
        <v>249</v>
      </c>
      <c r="B409" s="6"/>
      <c r="C409" s="7"/>
    </row>
    <row r="410" spans="1:12" x14ac:dyDescent="0.2">
      <c r="A410" s="4" t="s">
        <v>246</v>
      </c>
      <c r="B410" s="6"/>
      <c r="C410" s="7"/>
    </row>
    <row r="411" spans="1:12" x14ac:dyDescent="0.2">
      <c r="A411" s="4" t="s">
        <v>245</v>
      </c>
      <c r="B411" s="6"/>
      <c r="C411" s="7"/>
    </row>
    <row r="412" spans="1:12" x14ac:dyDescent="0.2">
      <c r="A412" s="4" t="s">
        <v>247</v>
      </c>
    </row>
    <row r="413" spans="1:12" x14ac:dyDescent="0.2">
      <c r="A413" s="4" t="s">
        <v>248</v>
      </c>
    </row>
    <row r="414" spans="1:12" x14ac:dyDescent="0.2">
      <c r="A414" s="4" t="s">
        <v>250</v>
      </c>
    </row>
  </sheetData>
  <phoneticPr fontId="8" type="noConversion"/>
  <pageMargins left="0" right="0" top="0.39409448818897641" bottom="0.39409448818897641" header="0" footer="0"/>
  <pageSetup paperSize="9" scale="52" orientation="portrait" r:id="rId1"/>
  <headerFooter>
    <oddHeader>&amp;C&amp;A</oddHeader>
    <oddFooter>&amp;CSivu &amp;P</oddFooter>
  </headerFooter>
  <rowBreaks count="4" manualBreakCount="4">
    <brk id="96" max="16383" man="1"/>
    <brk id="184" max="16383" man="1"/>
    <brk id="274" max="16383" man="1"/>
    <brk id="360" max="16383" man="1"/>
  </rowBreaks>
  <colBreaks count="1" manualBreakCount="1">
    <brk id="12" max="1048575" man="1"/>
  </colBreaks>
  <ignoredErrors>
    <ignoredError sqref="F9:F10 F20 F34 F308:F309 F369:F371 F383 F393 F287 F299 F325 F330:F331 F358:F359 F384:F385 F400 F21:F22 F50:F52 F67:F69 F157:F158 F171:F173 F181 F88 F111:F113 F121 F132:F133 F215:F216 F233:F235 F246:F247 F255:F256" formulaRange="1"/>
    <ignoredError sqref="D296 F2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cols>
    <col min="1" max="1" width="10.75" customWidth="1"/>
  </cols>
  <sheetData/>
  <phoneticPr fontId="8" type="noConversion"/>
  <pageMargins left="0" right="0" top="0.39409448818897641" bottom="0.39409448818897641" header="0" footer="0"/>
  <pageSetup paperSize="9" orientation="portrait" horizontalDpi="4294967292" verticalDpi="4294967292"/>
  <headerFooter>
    <oddHeader>&amp;C&amp;A</oddHeader>
    <oddFooter>&amp;CSivu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cols>
    <col min="1" max="1" width="10.75" customWidth="1"/>
  </cols>
  <sheetData/>
  <phoneticPr fontId="8" type="noConversion"/>
  <pageMargins left="0" right="0" top="0.39409448818897641" bottom="0.39409448818897641" header="0" footer="0"/>
  <pageSetup paperSize="9" orientation="portrait" horizontalDpi="4294967292" verticalDpi="4294967292"/>
  <headerFooter>
    <oddHeader>&amp;C&amp;A</oddHeader>
    <oddFooter>&amp;CSivu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revision>2</cp:revision>
  <cp:lastPrinted>2014-11-30T14:12:42Z</cp:lastPrinted>
  <dcterms:created xsi:type="dcterms:W3CDTF">2014-04-01T11:11:13Z</dcterms:created>
  <dcterms:modified xsi:type="dcterms:W3CDTF">2015-03-17T10:49:58Z</dcterms:modified>
</cp:coreProperties>
</file>