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SkyDrive\Asiakirjat\Liiton hallinto\Valiokunnat\Otteluvaliokunta\"/>
    </mc:Choice>
  </mc:AlternateContent>
  <bookViews>
    <workbookView xWindow="0" yWindow="0" windowWidth="20490" windowHeight="7755"/>
  </bookViews>
  <sheets>
    <sheet name="Taulukko1" sheetId="1" r:id="rId1"/>
    <sheet name="Taulukko2" sheetId="2" r:id="rId2"/>
    <sheet name="Taulukko3" sheetId="3" r:id="rId3"/>
  </sheets>
  <calcPr calcId="152511"/>
</workbook>
</file>

<file path=xl/calcChain.xml><?xml version="1.0" encoding="utf-8"?>
<calcChain xmlns="http://schemas.openxmlformats.org/spreadsheetml/2006/main">
  <c r="K439" i="1" l="1"/>
  <c r="K438" i="1"/>
  <c r="K409" i="1"/>
  <c r="K408" i="1"/>
  <c r="K407" i="1"/>
  <c r="K406" i="1"/>
  <c r="K405" i="1"/>
  <c r="K404" i="1"/>
  <c r="K403" i="1"/>
  <c r="K402" i="1"/>
  <c r="K401" i="1"/>
  <c r="K298" i="1"/>
  <c r="K280" i="1"/>
  <c r="K270" i="1"/>
  <c r="K131" i="1"/>
  <c r="K120" i="1"/>
  <c r="K119" i="1"/>
  <c r="K392" i="1"/>
  <c r="K374" i="1"/>
  <c r="K321" i="1" l="1"/>
  <c r="K320" i="1"/>
  <c r="K84" i="1"/>
  <c r="K76" i="1"/>
  <c r="K52" i="1"/>
  <c r="K11" i="1"/>
  <c r="K463" i="1" l="1"/>
  <c r="K462" i="1"/>
  <c r="K461" i="1"/>
  <c r="K437" i="1"/>
  <c r="K416" i="1"/>
  <c r="K415" i="1"/>
  <c r="K306" i="1"/>
  <c r="K287" i="1"/>
  <c r="K286" i="1"/>
  <c r="K255" i="1"/>
  <c r="K254" i="1"/>
  <c r="K156" i="1"/>
  <c r="K155" i="1"/>
  <c r="K118" i="1"/>
  <c r="K373" i="1"/>
  <c r="K372" i="1"/>
  <c r="K342" i="1"/>
  <c r="K242" i="1"/>
  <c r="K237" i="1"/>
  <c r="K222" i="1"/>
  <c r="K221" i="1"/>
  <c r="K195" i="1"/>
  <c r="K24" i="1"/>
  <c r="K38" i="1"/>
  <c r="K50" i="1"/>
  <c r="K51" i="1"/>
  <c r="K61" i="1"/>
  <c r="K62" i="1"/>
  <c r="K63" i="1"/>
  <c r="K83" i="1"/>
  <c r="K194" i="1"/>
  <c r="K70" i="1"/>
  <c r="K279" i="1" l="1"/>
  <c r="K278" i="1"/>
  <c r="K436" i="1" l="1"/>
  <c r="K305" i="1"/>
  <c r="K304" i="1"/>
  <c r="K303" i="1"/>
  <c r="K263" i="1"/>
  <c r="K165" i="1"/>
  <c r="K154" i="1"/>
  <c r="K140" i="1"/>
  <c r="K117" i="1"/>
  <c r="K386" i="1"/>
  <c r="K371" i="1"/>
  <c r="K370" i="1"/>
  <c r="K355" i="1"/>
  <c r="K341" i="1"/>
  <c r="K241" i="1"/>
  <c r="K240" i="1"/>
  <c r="K206" i="1"/>
  <c r="K205" i="1"/>
  <c r="K204" i="1"/>
  <c r="K188" i="1"/>
  <c r="K37" i="1"/>
  <c r="K445" i="1" l="1"/>
  <c r="K444" i="1"/>
  <c r="K442" i="1"/>
  <c r="K434" i="1"/>
  <c r="K433" i="1"/>
  <c r="K432" i="1"/>
  <c r="K431" i="1"/>
  <c r="K424" i="1"/>
  <c r="K423" i="1"/>
  <c r="K421" i="1"/>
  <c r="K419" i="1"/>
  <c r="D460" i="1"/>
  <c r="K460" i="1" s="1"/>
  <c r="D459" i="1"/>
  <c r="K459" i="1" s="1"/>
  <c r="D458" i="1"/>
  <c r="K458" i="1" s="1"/>
  <c r="D457" i="1"/>
  <c r="K457" i="1" s="1"/>
  <c r="D456" i="1"/>
  <c r="K456" i="1" s="1"/>
  <c r="D455" i="1"/>
  <c r="K455" i="1" s="1"/>
  <c r="D454" i="1"/>
  <c r="K454" i="1" s="1"/>
  <c r="D453" i="1"/>
  <c r="K453" i="1" s="1"/>
  <c r="D452" i="1"/>
  <c r="K452" i="1" s="1"/>
  <c r="D449" i="1"/>
  <c r="K449" i="1" s="1"/>
  <c r="D448" i="1"/>
  <c r="K448" i="1" s="1"/>
  <c r="D447" i="1"/>
  <c r="K447" i="1" s="1"/>
  <c r="D446" i="1"/>
  <c r="K446" i="1" s="1"/>
  <c r="D443" i="1"/>
  <c r="K443" i="1" s="1"/>
  <c r="D435" i="1"/>
  <c r="K435" i="1" s="1"/>
  <c r="D430" i="1"/>
  <c r="K430" i="1" s="1"/>
  <c r="D427" i="1"/>
  <c r="K427" i="1" s="1"/>
  <c r="D426" i="1"/>
  <c r="K426" i="1" s="1"/>
  <c r="D425" i="1"/>
  <c r="K425" i="1" s="1"/>
  <c r="D422" i="1"/>
  <c r="K422" i="1" s="1"/>
  <c r="D420" i="1"/>
  <c r="K420" i="1" s="1"/>
  <c r="K414" i="1"/>
  <c r="D413" i="1"/>
  <c r="K413" i="1" s="1"/>
  <c r="D412" i="1"/>
  <c r="K412" i="1" s="1"/>
  <c r="D408" i="1"/>
  <c r="D407" i="1"/>
  <c r="D406" i="1"/>
  <c r="D405" i="1"/>
  <c r="D404" i="1"/>
  <c r="D402" i="1"/>
  <c r="D401" i="1"/>
  <c r="D398" i="1"/>
  <c r="K398" i="1" s="1"/>
  <c r="D397" i="1"/>
  <c r="K397" i="1" s="1"/>
  <c r="D396" i="1"/>
  <c r="K396" i="1" s="1"/>
  <c r="D391" i="1"/>
  <c r="K391" i="1" s="1"/>
  <c r="D390" i="1"/>
  <c r="K390" i="1" s="1"/>
  <c r="D389" i="1"/>
  <c r="K389" i="1" s="1"/>
  <c r="K385" i="1"/>
  <c r="K384" i="1"/>
  <c r="K381" i="1"/>
  <c r="D380" i="1"/>
  <c r="K380" i="1" s="1"/>
  <c r="D379" i="1"/>
  <c r="K379" i="1" s="1"/>
  <c r="D378" i="1"/>
  <c r="K378" i="1" s="1"/>
  <c r="D377" i="1"/>
  <c r="K377" i="1" s="1"/>
  <c r="K362" i="1"/>
  <c r="K358" i="1"/>
  <c r="D369" i="1"/>
  <c r="K369" i="1" s="1"/>
  <c r="D368" i="1"/>
  <c r="K368" i="1" s="1"/>
  <c r="D367" i="1"/>
  <c r="K367" i="1" s="1"/>
  <c r="D366" i="1"/>
  <c r="K366" i="1" s="1"/>
  <c r="D365" i="1"/>
  <c r="K365" i="1" s="1"/>
  <c r="D364" i="1"/>
  <c r="K364" i="1" s="1"/>
  <c r="D363" i="1"/>
  <c r="K363" i="1" s="1"/>
  <c r="D361" i="1"/>
  <c r="K361" i="1" s="1"/>
  <c r="D360" i="1"/>
  <c r="K360" i="1" s="1"/>
  <c r="D359" i="1"/>
  <c r="K359" i="1" s="1"/>
  <c r="K354" i="1"/>
  <c r="D353" i="1"/>
  <c r="K353" i="1" s="1"/>
  <c r="D352" i="1"/>
  <c r="K352" i="1" s="1"/>
  <c r="D351" i="1"/>
  <c r="K351" i="1" s="1"/>
  <c r="D350" i="1"/>
  <c r="K350" i="1" s="1"/>
  <c r="D349" i="1"/>
  <c r="K349" i="1" s="1"/>
  <c r="D348" i="1"/>
  <c r="K348" i="1" s="1"/>
  <c r="D347" i="1"/>
  <c r="K347" i="1" s="1"/>
  <c r="D346" i="1"/>
  <c r="K346" i="1" s="1"/>
  <c r="D345" i="1"/>
  <c r="K345" i="1" s="1"/>
  <c r="K340" i="1"/>
  <c r="K339" i="1"/>
  <c r="K335" i="1"/>
  <c r="D338" i="1"/>
  <c r="K338" i="1" s="1"/>
  <c r="D337" i="1"/>
  <c r="K337" i="1" s="1"/>
  <c r="D336" i="1"/>
  <c r="K336" i="1" s="1"/>
  <c r="D334" i="1"/>
  <c r="K334" i="1" s="1"/>
  <c r="D333" i="1"/>
  <c r="K333" i="1" s="1"/>
  <c r="K324" i="1"/>
  <c r="D330" i="1"/>
  <c r="K330" i="1" s="1"/>
  <c r="D329" i="1"/>
  <c r="K329" i="1" s="1"/>
  <c r="D328" i="1"/>
  <c r="K328" i="1" s="1"/>
  <c r="D327" i="1"/>
  <c r="K327" i="1" s="1"/>
  <c r="D326" i="1"/>
  <c r="K326" i="1" s="1"/>
  <c r="D325" i="1"/>
  <c r="K325" i="1" s="1"/>
  <c r="D313" i="1"/>
  <c r="K313" i="1" s="1"/>
  <c r="D312" i="1"/>
  <c r="K312" i="1" s="1"/>
  <c r="D311" i="1"/>
  <c r="K311" i="1" s="1"/>
  <c r="D310" i="1"/>
  <c r="K310" i="1" s="1"/>
  <c r="D309" i="1"/>
  <c r="K309" i="1" s="1"/>
  <c r="D302" i="1"/>
  <c r="K302" i="1" s="1"/>
  <c r="D301" i="1"/>
  <c r="K301" i="1" s="1"/>
  <c r="K293" i="1"/>
  <c r="D297" i="1"/>
  <c r="K297" i="1" s="1"/>
  <c r="D296" i="1"/>
  <c r="K296" i="1" s="1"/>
  <c r="D295" i="1"/>
  <c r="K295" i="1" s="1"/>
  <c r="D294" i="1"/>
  <c r="K294" i="1" s="1"/>
  <c r="D292" i="1"/>
  <c r="K292" i="1" s="1"/>
  <c r="D291" i="1"/>
  <c r="K291" i="1" s="1"/>
  <c r="D290" i="1"/>
  <c r="K290" i="1" s="1"/>
  <c r="D285" i="1"/>
  <c r="K285" i="1" s="1"/>
  <c r="D284" i="1"/>
  <c r="K284" i="1" s="1"/>
  <c r="D283" i="1"/>
  <c r="K283" i="1" s="1"/>
  <c r="K277" i="1"/>
  <c r="K276" i="1"/>
  <c r="K275" i="1"/>
  <c r="K274" i="1"/>
  <c r="K273" i="1"/>
  <c r="D269" i="1"/>
  <c r="K269" i="1" s="1"/>
  <c r="D268" i="1"/>
  <c r="K268" i="1" s="1"/>
  <c r="D267" i="1"/>
  <c r="K267" i="1" s="1"/>
  <c r="D266" i="1"/>
  <c r="K266" i="1" s="1"/>
  <c r="K260" i="1"/>
  <c r="K259" i="1"/>
  <c r="K258" i="1"/>
  <c r="D262" i="1"/>
  <c r="K262" i="1" s="1"/>
  <c r="D261" i="1"/>
  <c r="K261" i="1" s="1"/>
  <c r="D247" i="1"/>
  <c r="K247" i="1" s="1"/>
  <c r="D246" i="1"/>
  <c r="K246" i="1" s="1"/>
  <c r="D245" i="1"/>
  <c r="K245" i="1" s="1"/>
  <c r="K236" i="1"/>
  <c r="K232" i="1"/>
  <c r="D235" i="1"/>
  <c r="K235" i="1" s="1"/>
  <c r="D234" i="1"/>
  <c r="K234" i="1" s="1"/>
  <c r="D233" i="1"/>
  <c r="K233" i="1" s="1"/>
  <c r="D229" i="1"/>
  <c r="K229" i="1" s="1"/>
  <c r="D228" i="1"/>
  <c r="K228" i="1" s="1"/>
  <c r="D227" i="1"/>
  <c r="K227" i="1" s="1"/>
  <c r="D226" i="1"/>
  <c r="K226" i="1" s="1"/>
  <c r="D225" i="1"/>
  <c r="K225" i="1" s="1"/>
  <c r="K220" i="1"/>
  <c r="K219" i="1"/>
  <c r="K218" i="1"/>
  <c r="D215" i="1"/>
  <c r="K215" i="1" s="1"/>
  <c r="D214" i="1"/>
  <c r="K214" i="1" s="1"/>
  <c r="D213" i="1"/>
  <c r="K213" i="1" s="1"/>
  <c r="D212" i="1"/>
  <c r="K212" i="1" s="1"/>
  <c r="D211" i="1"/>
  <c r="K211" i="1" s="1"/>
  <c r="D210" i="1"/>
  <c r="K210" i="1" s="1"/>
  <c r="D209" i="1"/>
  <c r="K209" i="1" s="1"/>
  <c r="K199" i="1"/>
  <c r="K198" i="1"/>
  <c r="D203" i="1"/>
  <c r="K203" i="1" s="1"/>
  <c r="D202" i="1"/>
  <c r="K202" i="1" s="1"/>
  <c r="D201" i="1"/>
  <c r="K201" i="1" s="1"/>
  <c r="D200" i="1"/>
  <c r="K200" i="1" s="1"/>
  <c r="D193" i="1"/>
  <c r="K193" i="1" s="1"/>
  <c r="D192" i="1"/>
  <c r="K192" i="1" s="1"/>
  <c r="D191" i="1"/>
  <c r="K191" i="1" s="1"/>
  <c r="K184" i="1"/>
  <c r="K183" i="1"/>
  <c r="D187" i="1"/>
  <c r="K187" i="1" s="1"/>
  <c r="D186" i="1"/>
  <c r="K186" i="1" s="1"/>
  <c r="D185" i="1"/>
  <c r="K185" i="1" s="1"/>
  <c r="K180" i="1"/>
  <c r="K176" i="1"/>
  <c r="D179" i="1"/>
  <c r="K179" i="1" s="1"/>
  <c r="D178" i="1"/>
  <c r="K178" i="1" s="1"/>
  <c r="D177" i="1"/>
  <c r="K177" i="1" s="1"/>
  <c r="D175" i="1"/>
  <c r="K175" i="1" s="1"/>
  <c r="K171" i="1"/>
  <c r="D170" i="1"/>
  <c r="K170" i="1" s="1"/>
  <c r="K164" i="1"/>
  <c r="K161" i="1"/>
  <c r="K160" i="1"/>
  <c r="K159" i="1"/>
  <c r="D163" i="1"/>
  <c r="K163" i="1" s="1"/>
  <c r="D162" i="1"/>
  <c r="K162" i="1" s="1"/>
  <c r="K153" i="1"/>
  <c r="K146" i="1"/>
  <c r="K143" i="1"/>
  <c r="D152" i="1"/>
  <c r="K152" i="1" s="1"/>
  <c r="D151" i="1"/>
  <c r="K151" i="1" s="1"/>
  <c r="D150" i="1"/>
  <c r="K150" i="1" s="1"/>
  <c r="D149" i="1"/>
  <c r="K149" i="1" s="1"/>
  <c r="D148" i="1"/>
  <c r="K148" i="1" s="1"/>
  <c r="D147" i="1"/>
  <c r="K147" i="1" s="1"/>
  <c r="D145" i="1"/>
  <c r="K145" i="1" s="1"/>
  <c r="D144" i="1"/>
  <c r="K144" i="1" s="1"/>
  <c r="K136" i="1"/>
  <c r="K135" i="1"/>
  <c r="D139" i="1"/>
  <c r="K139" i="1" s="1"/>
  <c r="D138" i="1"/>
  <c r="K138" i="1" s="1"/>
  <c r="D137" i="1"/>
  <c r="K137" i="1" s="1"/>
  <c r="D134" i="1"/>
  <c r="K134" i="1" s="1"/>
  <c r="K130" i="1"/>
  <c r="D125" i="1"/>
  <c r="K125" i="1" s="1"/>
  <c r="K124" i="1"/>
  <c r="D129" i="1"/>
  <c r="K129" i="1" s="1"/>
  <c r="D128" i="1"/>
  <c r="K128" i="1" s="1"/>
  <c r="D127" i="1"/>
  <c r="K127" i="1" s="1"/>
  <c r="D126" i="1"/>
  <c r="K126" i="1" s="1"/>
  <c r="D123" i="1"/>
  <c r="K123" i="1" s="1"/>
  <c r="K113" i="1"/>
  <c r="K112" i="1"/>
  <c r="D116" i="1"/>
  <c r="K116" i="1" s="1"/>
  <c r="D115" i="1"/>
  <c r="K115" i="1" s="1"/>
  <c r="D114" i="1"/>
  <c r="K114" i="1" s="1"/>
  <c r="D111" i="1"/>
  <c r="K111" i="1" s="1"/>
  <c r="K108" i="1"/>
  <c r="K107" i="1"/>
  <c r="K106" i="1"/>
  <c r="D105" i="1"/>
  <c r="K105" i="1" s="1"/>
  <c r="D104" i="1"/>
  <c r="K104" i="1" s="1"/>
  <c r="K101" i="1"/>
  <c r="K99" i="1"/>
  <c r="D100" i="1"/>
  <c r="K100" i="1" s="1"/>
  <c r="D98" i="1"/>
  <c r="K98" i="1" s="1"/>
  <c r="D92" i="1"/>
  <c r="K92" i="1" s="1"/>
  <c r="D91" i="1"/>
  <c r="K91" i="1" s="1"/>
  <c r="D90" i="1"/>
  <c r="K90" i="1" s="1"/>
  <c r="D87" i="1"/>
  <c r="K87" i="1" s="1"/>
  <c r="K82" i="1"/>
  <c r="K81" i="1"/>
  <c r="D80" i="1"/>
  <c r="K80" i="1" s="1"/>
  <c r="D79" i="1"/>
  <c r="K79" i="1" s="1"/>
  <c r="K75" i="1"/>
  <c r="K74" i="1"/>
  <c r="K73" i="1"/>
  <c r="K69" i="1"/>
  <c r="K68" i="1"/>
  <c r="K67" i="1"/>
  <c r="K60" i="1"/>
  <c r="D66" i="1" l="1"/>
  <c r="K66" i="1" s="1"/>
  <c r="D59" i="1"/>
  <c r="K59" i="1" s="1"/>
  <c r="D58" i="1"/>
  <c r="K58" i="1" s="1"/>
  <c r="D57" i="1"/>
  <c r="K57" i="1" s="1"/>
  <c r="D56" i="1"/>
  <c r="K56" i="1" s="1"/>
  <c r="D55" i="1"/>
  <c r="K55" i="1" s="1"/>
  <c r="K44" i="1"/>
  <c r="K43" i="1"/>
  <c r="K42" i="1"/>
  <c r="K41" i="1"/>
  <c r="D49" i="1"/>
  <c r="K49" i="1" s="1"/>
  <c r="D48" i="1"/>
  <c r="K48" i="1" s="1"/>
  <c r="D47" i="1"/>
  <c r="K47" i="1" s="1"/>
  <c r="D46" i="1"/>
  <c r="K46" i="1" s="1"/>
  <c r="D45" i="1"/>
  <c r="K45" i="1" s="1"/>
  <c r="D36" i="1"/>
  <c r="K36" i="1" s="1"/>
  <c r="D35" i="1"/>
  <c r="K35" i="1" s="1"/>
  <c r="D34" i="1"/>
  <c r="K34" i="1" s="1"/>
  <c r="D33" i="1"/>
  <c r="K33" i="1" s="1"/>
  <c r="D29" i="1"/>
  <c r="K29" i="1" s="1"/>
  <c r="D23" i="1"/>
  <c r="K23" i="1" s="1"/>
  <c r="D22" i="1"/>
  <c r="D21" i="1"/>
  <c r="K21" i="1" s="1"/>
  <c r="D20" i="1"/>
  <c r="K20" i="1" s="1"/>
  <c r="D19" i="1"/>
  <c r="K19" i="1" s="1"/>
  <c r="D14" i="1"/>
  <c r="K14" i="1" s="1"/>
  <c r="D9" i="1"/>
  <c r="K9" i="1" s="1"/>
  <c r="D10" i="1"/>
  <c r="K10" i="1" s="1"/>
  <c r="D6" i="1"/>
  <c r="K6" i="1" s="1"/>
  <c r="D5" i="1"/>
  <c r="K5" i="1" s="1"/>
  <c r="D4" i="1"/>
  <c r="K4" i="1" s="1"/>
  <c r="D3" i="1"/>
  <c r="K3" i="1" s="1"/>
  <c r="K32" i="1"/>
  <c r="K31" i="1"/>
  <c r="K30" i="1"/>
  <c r="K28" i="1"/>
  <c r="K27" i="1"/>
  <c r="K22" i="1"/>
  <c r="K18" i="1"/>
  <c r="K17" i="1"/>
  <c r="K16" i="1"/>
  <c r="K15" i="1"/>
  <c r="K8" i="1"/>
  <c r="K7" i="1"/>
</calcChain>
</file>

<file path=xl/comments1.xml><?xml version="1.0" encoding="utf-8"?>
<comments xmlns="http://schemas.openxmlformats.org/spreadsheetml/2006/main">
  <authors>
    <author>Laura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Kilpailuissa mukana joukkueita Ruotsista ja Virosta
</t>
        </r>
      </text>
    </comment>
  </commentList>
</comments>
</file>

<file path=xl/sharedStrings.xml><?xml version="1.0" encoding="utf-8"?>
<sst xmlns="http://schemas.openxmlformats.org/spreadsheetml/2006/main" count="768" uniqueCount="301">
  <si>
    <t>C-POJAT</t>
  </si>
  <si>
    <t>C1 -33kg</t>
  </si>
  <si>
    <t>2013 PISTEET</t>
  </si>
  <si>
    <t>Loviisa</t>
  </si>
  <si>
    <t>Nurmijärvi</t>
  </si>
  <si>
    <t>Pori</t>
  </si>
  <si>
    <t>Parainen</t>
  </si>
  <si>
    <t>Porvoo</t>
  </si>
  <si>
    <t>Liigafinaali</t>
  </si>
  <si>
    <t>Yhteensä</t>
  </si>
  <si>
    <t>Oskar Mäkinen</t>
  </si>
  <si>
    <t>Tampereen Kumgang Taekwondo</t>
  </si>
  <si>
    <t>Valtteri Väänänen</t>
  </si>
  <si>
    <t>Paimion Taekwondo</t>
  </si>
  <si>
    <t>Mico Knuttson</t>
  </si>
  <si>
    <t>Espoo Hwarang Team</t>
  </si>
  <si>
    <t>Michael Rautsala</t>
  </si>
  <si>
    <t>Budokwai Taekwondo</t>
  </si>
  <si>
    <t>Jani Väntsi</t>
  </si>
  <si>
    <t>Jopi Helle</t>
  </si>
  <si>
    <t>Izenzei Taekwondo Team Finland</t>
  </si>
  <si>
    <t>Ali Pirveisi</t>
  </si>
  <si>
    <t>Taekwondourheilijat 2011</t>
  </si>
  <si>
    <t>Eemeli Matikka</t>
  </si>
  <si>
    <t>Yong Taekwondo</t>
  </si>
  <si>
    <t>C1 -37kg</t>
  </si>
  <si>
    <t>Kasperi Kuokkanen</t>
  </si>
  <si>
    <t>Sisu Salmenniemi</t>
  </si>
  <si>
    <t>Atte Saikko</t>
  </si>
  <si>
    <t>Porvoon Taekwondoseura</t>
  </si>
  <si>
    <t>Väinö Väänänen</t>
  </si>
  <si>
    <t>Oskari Koskinen</t>
  </si>
  <si>
    <t>Salon Taekwondoseura</t>
  </si>
  <si>
    <t>Santeri Helle</t>
  </si>
  <si>
    <t>Chalak Moazezi</t>
  </si>
  <si>
    <t>Lahden Taekwondo Hwang</t>
  </si>
  <si>
    <t>Kasper Wargelin</t>
  </si>
  <si>
    <t>C1 -41kg</t>
  </si>
  <si>
    <t>Alex Pettersson</t>
  </si>
  <si>
    <t>Loviisan Taekwondo</t>
  </si>
  <si>
    <t>Chia Moazezi</t>
  </si>
  <si>
    <t>Teemu Lehto</t>
  </si>
  <si>
    <t>Aleksi Väyrynen</t>
  </si>
  <si>
    <t>Eemeli Grönroos</t>
  </si>
  <si>
    <t>Keravan Taekwondo</t>
  </si>
  <si>
    <t>C1 -45kg</t>
  </si>
  <si>
    <t>Arto Steklov</t>
  </si>
  <si>
    <t>Kamal Mimouni</t>
  </si>
  <si>
    <t>Oskari Viinanen</t>
  </si>
  <si>
    <t>Hwarang Taekwondo Nurmijärvi</t>
  </si>
  <si>
    <t>Keijo Soinio</t>
  </si>
  <si>
    <t>Naantalin Taekwondo</t>
  </si>
  <si>
    <t>Matias Pohjanjoki</t>
  </si>
  <si>
    <t>Tuomas Haavisto</t>
  </si>
  <si>
    <t>Moodo Loppi</t>
  </si>
  <si>
    <t>Rasmus Eriksson</t>
  </si>
  <si>
    <t>C1 -49kg</t>
  </si>
  <si>
    <t>Tuomas Surakka</t>
  </si>
  <si>
    <t>Niko Saarinen</t>
  </si>
  <si>
    <t>Santtu Maanpää</t>
  </si>
  <si>
    <t>Otto Nyländen</t>
  </si>
  <si>
    <t>Taekwondo Lahti</t>
  </si>
  <si>
    <t>Aatu Dahl</t>
  </si>
  <si>
    <t>Paraisten Taekwondo</t>
  </si>
  <si>
    <t>C1 -53kg</t>
  </si>
  <si>
    <t>C1 -57kg</t>
  </si>
  <si>
    <t>Umar Arif</t>
  </si>
  <si>
    <t>Aaha Moullaev</t>
  </si>
  <si>
    <t>C1 -61kg</t>
  </si>
  <si>
    <t>Jimi Lehtinen</t>
  </si>
  <si>
    <t>Aku Koskinen</t>
  </si>
  <si>
    <t>C1 -65kg</t>
  </si>
  <si>
    <t>Voker Feka</t>
  </si>
  <si>
    <t>C1 +65kg</t>
  </si>
  <si>
    <t>Antti Syrjänen</t>
  </si>
  <si>
    <t>Porin Taekwondo</t>
  </si>
  <si>
    <t>Alex Laine</t>
  </si>
  <si>
    <t>C-TYTÖT</t>
  </si>
  <si>
    <t>C1 -29kg</t>
  </si>
  <si>
    <t>Ida Tammila</t>
  </si>
  <si>
    <t>Sara Ekman</t>
  </si>
  <si>
    <t>Sini Lehto</t>
  </si>
  <si>
    <t>Milla Väyrynen</t>
  </si>
  <si>
    <t>Elisa Toivonen</t>
  </si>
  <si>
    <t>Sanni Tiihonen</t>
  </si>
  <si>
    <t>Doboksport Tampere</t>
  </si>
  <si>
    <t>Emilia Lahti</t>
  </si>
  <si>
    <t>Tapiolan Taekwondo Hwang</t>
  </si>
  <si>
    <t>Eevi Huuskonen</t>
  </si>
  <si>
    <t>Venka Viinikainen</t>
  </si>
  <si>
    <t>Mukwan Jyväskylä</t>
  </si>
  <si>
    <t>Siri Somsanook</t>
  </si>
  <si>
    <t>C1 -44kg</t>
  </si>
  <si>
    <t>Emma Reiman</t>
  </si>
  <si>
    <t>Vilja Aalto</t>
  </si>
  <si>
    <t>Noora Rannikko</t>
  </si>
  <si>
    <t>Sophia Vassilaki</t>
  </si>
  <si>
    <t>Laura Fredriksson</t>
  </si>
  <si>
    <t>C1 -47kg</t>
  </si>
  <si>
    <t>Jasmin Ojala</t>
  </si>
  <si>
    <t>Nella Aaltonen</t>
  </si>
  <si>
    <t>C1 -51kg</t>
  </si>
  <si>
    <t>Rosa-Maria Leino</t>
  </si>
  <si>
    <t>Krista Kallio</t>
  </si>
  <si>
    <t>Oona Lehtinen</t>
  </si>
  <si>
    <t>Kanwara Tuomenkoski</t>
  </si>
  <si>
    <t>Ester Pentti</t>
  </si>
  <si>
    <t>Ronja Järvinen</t>
  </si>
  <si>
    <t>Janina Willgren</t>
  </si>
  <si>
    <t>Jenna Karvinen</t>
  </si>
  <si>
    <t>C1 -55kg</t>
  </si>
  <si>
    <t>Karin Lindblad</t>
  </si>
  <si>
    <t>C1 -59kg</t>
  </si>
  <si>
    <t>C1 +59kg</t>
  </si>
  <si>
    <t>Amal Khazari</t>
  </si>
  <si>
    <t>B-POJAT</t>
  </si>
  <si>
    <t>B1 -45kg</t>
  </si>
  <si>
    <t>B1 -48kg</t>
  </si>
  <si>
    <t>Marcus Rautsala</t>
  </si>
  <si>
    <t>Samuli Kankare</t>
  </si>
  <si>
    <t>Toijalan Taekwondo Chun</t>
  </si>
  <si>
    <t>B1 -51kg</t>
  </si>
  <si>
    <t>Nico Aalto</t>
  </si>
  <si>
    <t>Hämeenlinnan Taekwondo</t>
  </si>
  <si>
    <t>B1 -55kg</t>
  </si>
  <si>
    <t>Jesse Peltonen</t>
  </si>
  <si>
    <t>Roope Koskinen</t>
  </si>
  <si>
    <t>B1 -59kg</t>
  </si>
  <si>
    <t>Anas Mimouni</t>
  </si>
  <si>
    <t>Miika Vuori</t>
  </si>
  <si>
    <t>Teemu Kanerva</t>
  </si>
  <si>
    <t>B1 -63kg</t>
  </si>
  <si>
    <t>B1 -68kg</t>
  </si>
  <si>
    <t>Reza Rezaii</t>
  </si>
  <si>
    <t>Joakim Pentti</t>
  </si>
  <si>
    <t>Pessi Närhi</t>
  </si>
  <si>
    <t>Rupert Laine</t>
  </si>
  <si>
    <t>Rauman Taekwondo</t>
  </si>
  <si>
    <t>B1 -73kg</t>
  </si>
  <si>
    <t>Santeri Mäntyniemi</t>
  </si>
  <si>
    <t>B1 -78kg</t>
  </si>
  <si>
    <t>B1 +78kg</t>
  </si>
  <si>
    <t>Nico Laine</t>
  </si>
  <si>
    <t>Alex Ba</t>
  </si>
  <si>
    <t>Lappeenrannan Taekwondo</t>
  </si>
  <si>
    <t>Rony Harb</t>
  </si>
  <si>
    <t>B-TYTÖT</t>
  </si>
  <si>
    <t>B1 -42kg</t>
  </si>
  <si>
    <t>B1 -44kg</t>
  </si>
  <si>
    <t>B1 -46kg</t>
  </si>
  <si>
    <t>Kati Kallonen</t>
  </si>
  <si>
    <t>Milla Knuttson</t>
  </si>
  <si>
    <t>B1 -49kg</t>
  </si>
  <si>
    <t>Lotta Linna</t>
  </si>
  <si>
    <t>Henna Nyppynen</t>
  </si>
  <si>
    <t>Amina Harek</t>
  </si>
  <si>
    <t>B1 -52kg</t>
  </si>
  <si>
    <t>Nea Jokinen</t>
  </si>
  <si>
    <t>Jonna Rosenqvist</t>
  </si>
  <si>
    <t>Jessica Saloranta</t>
  </si>
  <si>
    <t>Sofia Pääkkönen</t>
  </si>
  <si>
    <t>Sofia Kemppinen</t>
  </si>
  <si>
    <t>Malmin Taekwondo</t>
  </si>
  <si>
    <t>Riina Korhonen</t>
  </si>
  <si>
    <t>Sabina Harcenkova</t>
  </si>
  <si>
    <t>Roosa Torttila</t>
  </si>
  <si>
    <t>Riihimäen Taekwondo</t>
  </si>
  <si>
    <t>Milla Virtanen</t>
  </si>
  <si>
    <t>Helmi Härkönen</t>
  </si>
  <si>
    <t>Veera Nurmi</t>
  </si>
  <si>
    <t>Ruqia Rahmani</t>
  </si>
  <si>
    <t>Dareen Arif</t>
  </si>
  <si>
    <t>Patricia Galliano</t>
  </si>
  <si>
    <t>B1 +68kg</t>
  </si>
  <si>
    <t>MIEHET</t>
  </si>
  <si>
    <t>R1 -54kg</t>
  </si>
  <si>
    <t>R1 -58kg</t>
  </si>
  <si>
    <t>Kristian Rinne</t>
  </si>
  <si>
    <t>Mikko Ponkilainen</t>
  </si>
  <si>
    <t>Patrik Nurisalo</t>
  </si>
  <si>
    <t>Hussain Bahlol</t>
  </si>
  <si>
    <t>Kari Rannila</t>
  </si>
  <si>
    <t>Mikko Laitinen</t>
  </si>
  <si>
    <t>Klaukkalan Taekwondo</t>
  </si>
  <si>
    <t>R1 -63kg</t>
  </si>
  <si>
    <t>Toni Lahtinen</t>
  </si>
  <si>
    <t>Amiri Ahmad</t>
  </si>
  <si>
    <t>Anton Saari</t>
  </si>
  <si>
    <t>Simon Rosenlöf</t>
  </si>
  <si>
    <t>Aleksi Nurisalo</t>
  </si>
  <si>
    <t>R1 -68kg</t>
  </si>
  <si>
    <t>Sami Lahtinen</t>
  </si>
  <si>
    <t>Aleksi Johansson</t>
  </si>
  <si>
    <t>Turun Taekwondo</t>
  </si>
  <si>
    <t>Jussi Peltonen</t>
  </si>
  <si>
    <t>Pauli Raivio</t>
  </si>
  <si>
    <t>Ahmed Abdulghani</t>
  </si>
  <si>
    <t>Jesse Jokinen</t>
  </si>
  <si>
    <t>R1 -74kg</t>
  </si>
  <si>
    <t>Osmo Ulmala</t>
  </si>
  <si>
    <t>Elorm Damalie</t>
  </si>
  <si>
    <t>Antti Haaranen</t>
  </si>
  <si>
    <t>Joel Nurisalo</t>
  </si>
  <si>
    <t>Terho Räsänen</t>
  </si>
  <si>
    <t>Sanan Eskandari</t>
  </si>
  <si>
    <t>Jere Jaakkola</t>
  </si>
  <si>
    <t>Jouni Lahtinen</t>
  </si>
  <si>
    <t>Topi Unkila</t>
  </si>
  <si>
    <t>Juha Pusa</t>
  </si>
  <si>
    <t>R1 -80kg</t>
  </si>
  <si>
    <t>R1 -87kg</t>
  </si>
  <si>
    <t>Tuomo Haaksi</t>
  </si>
  <si>
    <t>Forssan Taekwondoseura</t>
  </si>
  <si>
    <t>Hannu Vikström</t>
  </si>
  <si>
    <t>Hiiden Taekwondo</t>
  </si>
  <si>
    <t>R1 +87kg</t>
  </si>
  <si>
    <t>Teemu Heino</t>
  </si>
  <si>
    <t>Tero Kuorikoski</t>
  </si>
  <si>
    <t>NAISET</t>
  </si>
  <si>
    <t>R1 -46kg</t>
  </si>
  <si>
    <t>Shiwa Qorbani</t>
  </si>
  <si>
    <t>Johanna Nieminen</t>
  </si>
  <si>
    <t>R1 -49kg</t>
  </si>
  <si>
    <t>Tanja Raivio</t>
  </si>
  <si>
    <t>Nina Ohra-Aho</t>
  </si>
  <si>
    <t>Sheena Au-Yeung</t>
  </si>
  <si>
    <t>Iso-Britannia?</t>
  </si>
  <si>
    <t>Kaisa Varjus</t>
  </si>
  <si>
    <t>Liedon Taekwondo</t>
  </si>
  <si>
    <t>R1 -53kg</t>
  </si>
  <si>
    <t>Katja Brusila</t>
  </si>
  <si>
    <t>Saija Sinisalo</t>
  </si>
  <si>
    <t>R1 -57kg</t>
  </si>
  <si>
    <t>Jenna Aalto</t>
  </si>
  <si>
    <t>Maiju-Liina Knuutila</t>
  </si>
  <si>
    <t>Maria Ahmed</t>
  </si>
  <si>
    <t>Annika Kaskimies</t>
  </si>
  <si>
    <t>Kristiina Rambonen</t>
  </si>
  <si>
    <t>Piia Muikku</t>
  </si>
  <si>
    <t>R1 -62kg</t>
  </si>
  <si>
    <t>Liisa Peltola</t>
  </si>
  <si>
    <t>Rutt-Margit Grupmann</t>
  </si>
  <si>
    <t>Vihdin Taekwondoseura</t>
  </si>
  <si>
    <t>Jenni Haanela</t>
  </si>
  <si>
    <t>Roosa Närhi</t>
  </si>
  <si>
    <t>R1 -67kg</t>
  </si>
  <si>
    <t>Anna Hakkarainen</t>
  </si>
  <si>
    <t>Irmeli Koivu</t>
  </si>
  <si>
    <t>Ekaterina Derbeneva</t>
  </si>
  <si>
    <t>Saina Savage</t>
  </si>
  <si>
    <t>R1 -73kg</t>
  </si>
  <si>
    <t>Susanna Solanti</t>
  </si>
  <si>
    <t>Maria Heikkinen</t>
  </si>
  <si>
    <t>Raina Leetberg</t>
  </si>
  <si>
    <t>Maria Villikka</t>
  </si>
  <si>
    <t>Joensuun Taekwondo</t>
  </si>
  <si>
    <t>Mari Parviainen</t>
  </si>
  <si>
    <t>R1 +73kg</t>
  </si>
  <si>
    <t>OHJE:</t>
  </si>
  <si>
    <t>Pisteitä ei anneta jos on ainoa ilmotatunut sarjassa.</t>
  </si>
  <si>
    <t>1-sija=7p, 2-sija=5p, 3-sija=3p</t>
  </si>
  <si>
    <t>Alku pisteet tulevat tälle vuodelle viimevuoden pisteistä yksi viidesosa.</t>
  </si>
  <si>
    <t>Pisteet sijoitusten mukaan vaikka kilpailussa olisi ollut mukana ulkomaalaisia.</t>
  </si>
  <si>
    <t>Herttoniemen Taekwondo Hwang</t>
  </si>
  <si>
    <t>Elias Lankinen</t>
  </si>
  <si>
    <t>Oskari Hervonen</t>
  </si>
  <si>
    <t>Eero Syrjänen</t>
  </si>
  <si>
    <t>Taru Hanhinen</t>
  </si>
  <si>
    <t>Tuila Aalto</t>
  </si>
  <si>
    <t>Taekwondo Nurmijärvi</t>
  </si>
  <si>
    <t>Jessica Muikku</t>
  </si>
  <si>
    <t>Hämeenlinnan Taekwondoseura</t>
  </si>
  <si>
    <t>Jenna Ruuska</t>
  </si>
  <si>
    <t>Toijalan Taekwondo-Chun</t>
  </si>
  <si>
    <t>Eetu Lankinen</t>
  </si>
  <si>
    <t>Christian Kamphuis</t>
  </si>
  <si>
    <t>Vihti-Nummela Mudo Taekwondoseura</t>
  </si>
  <si>
    <t>Tampere Kumkang Taekwondo</t>
  </si>
  <si>
    <t>Amanda Nurisalo</t>
  </si>
  <si>
    <t>Jyri Korhonen</t>
  </si>
  <si>
    <t>Ivan Kuznetsov</t>
  </si>
  <si>
    <t>Taekwondo Hwang Herttoniemi</t>
  </si>
  <si>
    <t>Tanja Pasanen</t>
  </si>
  <si>
    <t>Eddie Quinones</t>
  </si>
  <si>
    <t>Tampereen Kumkang Taekwondo</t>
  </si>
  <si>
    <t xml:space="preserve">Simo Partanen </t>
  </si>
  <si>
    <t>The Tran</t>
  </si>
  <si>
    <t>Wahid Ahmady</t>
  </si>
  <si>
    <t>Chahrazed Boughrara</t>
  </si>
  <si>
    <t>Alexandra Raita</t>
  </si>
  <si>
    <t>Emily Mikkonen</t>
  </si>
  <si>
    <t>Adam Fjällström</t>
  </si>
  <si>
    <t>Severi Sarala</t>
  </si>
  <si>
    <t>Evin Azboy</t>
  </si>
  <si>
    <t>HNMKY Taekwondo</t>
  </si>
  <si>
    <t>Sabina Harcenkov</t>
  </si>
  <si>
    <t>Laura Tuominen (Os. Pääkkönen)</t>
  </si>
  <si>
    <t>Joni Ståhl</t>
  </si>
  <si>
    <t>Emilia Nordenswan</t>
  </si>
  <si>
    <t>Helsingin Taekwondoseura</t>
  </si>
  <si>
    <t>Ne sarjat/ottelijat joita ei oteltu/otelleet viime vuonna poistetaan kokonaan.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</si>
</sst>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</cellXfs>
  <cellStyles count="5">
    <cellStyle name="Heading" xfId="1"/>
    <cellStyle name="Heading1" xfId="2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3"/>
  <sheetViews>
    <sheetView tabSelected="1" topLeftCell="A79" workbookViewId="0">
      <selection activeCell="A156" sqref="A156"/>
    </sheetView>
  </sheetViews>
  <sheetFormatPr defaultRowHeight="14.25" x14ac:dyDescent="0.2"/>
  <cols>
    <col min="1" max="1" width="26" customWidth="1"/>
    <col min="2" max="2" width="29" customWidth="1"/>
    <col min="3" max="3" width="12.625" style="1" customWidth="1"/>
    <col min="4" max="11" width="10.75" style="1" customWidth="1"/>
  </cols>
  <sheetData>
    <row r="1" spans="1:11" ht="15" x14ac:dyDescent="0.25">
      <c r="A1" s="9" t="s">
        <v>0</v>
      </c>
    </row>
    <row r="2" spans="1:11" ht="15" x14ac:dyDescent="0.25">
      <c r="A2" s="9" t="s">
        <v>1</v>
      </c>
      <c r="C2" s="1" t="s">
        <v>2</v>
      </c>
      <c r="D2" s="2">
        <v>0.2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5" x14ac:dyDescent="0.25">
      <c r="A3" t="s">
        <v>10</v>
      </c>
      <c r="B3" t="s">
        <v>11</v>
      </c>
      <c r="C3" s="1">
        <v>31.2</v>
      </c>
      <c r="D3" s="1">
        <f>0.2*31.2</f>
        <v>6.24</v>
      </c>
      <c r="E3" s="1">
        <v>7</v>
      </c>
      <c r="F3" s="1">
        <v>7</v>
      </c>
      <c r="G3" s="1">
        <v>7</v>
      </c>
      <c r="H3" s="1">
        <v>0</v>
      </c>
      <c r="I3" s="1">
        <v>0</v>
      </c>
      <c r="K3" s="3">
        <f>SUM(D3:J3)</f>
        <v>27.240000000000002</v>
      </c>
    </row>
    <row r="4" spans="1:11" ht="15" x14ac:dyDescent="0.25">
      <c r="A4" t="s">
        <v>12</v>
      </c>
      <c r="B4" t="s">
        <v>13</v>
      </c>
      <c r="C4" s="1">
        <v>20</v>
      </c>
      <c r="D4" s="1">
        <f>0.2*20</f>
        <v>4</v>
      </c>
      <c r="E4" s="1">
        <v>5</v>
      </c>
      <c r="F4" s="1">
        <v>5</v>
      </c>
      <c r="G4" s="1">
        <v>5</v>
      </c>
      <c r="H4" s="1">
        <v>7</v>
      </c>
      <c r="I4" s="1">
        <v>7</v>
      </c>
      <c r="K4" s="3">
        <f t="shared" ref="K4:K10" si="0">SUM(D4:J4)</f>
        <v>33</v>
      </c>
    </row>
    <row r="5" spans="1:11" ht="15" x14ac:dyDescent="0.25">
      <c r="A5" t="s">
        <v>14</v>
      </c>
      <c r="B5" t="s">
        <v>15</v>
      </c>
      <c r="C5" s="1">
        <v>10</v>
      </c>
      <c r="D5" s="1">
        <f>0.2*10</f>
        <v>2</v>
      </c>
      <c r="E5" s="1">
        <v>3</v>
      </c>
      <c r="F5" s="1">
        <v>0</v>
      </c>
      <c r="G5" s="1">
        <v>0</v>
      </c>
      <c r="H5" s="1">
        <v>0</v>
      </c>
      <c r="I5" s="1">
        <v>0</v>
      </c>
      <c r="K5" s="3">
        <f t="shared" si="0"/>
        <v>5</v>
      </c>
    </row>
    <row r="6" spans="1:11" ht="15" x14ac:dyDescent="0.25">
      <c r="A6" t="s">
        <v>16</v>
      </c>
      <c r="B6" t="s">
        <v>17</v>
      </c>
      <c r="C6" s="1">
        <v>11</v>
      </c>
      <c r="D6" s="1">
        <f>0.2*11</f>
        <v>2.2000000000000002</v>
      </c>
      <c r="E6" s="1">
        <v>3</v>
      </c>
      <c r="F6" s="1">
        <v>3</v>
      </c>
      <c r="G6" s="1">
        <v>3</v>
      </c>
      <c r="H6" s="1">
        <v>0</v>
      </c>
      <c r="I6" s="1">
        <v>0</v>
      </c>
      <c r="K6" s="3">
        <f t="shared" si="0"/>
        <v>11.2</v>
      </c>
    </row>
    <row r="7" spans="1:11" ht="15" x14ac:dyDescent="0.25">
      <c r="A7" t="s">
        <v>18</v>
      </c>
      <c r="B7" t="s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K7" s="3">
        <f t="shared" si="0"/>
        <v>0</v>
      </c>
    </row>
    <row r="8" spans="1:11" ht="15" x14ac:dyDescent="0.25">
      <c r="A8" t="s">
        <v>19</v>
      </c>
      <c r="B8" t="s">
        <v>20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>
        <v>5</v>
      </c>
      <c r="I8" s="1">
        <v>0</v>
      </c>
      <c r="K8" s="3">
        <f t="shared" si="0"/>
        <v>8</v>
      </c>
    </row>
    <row r="9" spans="1:11" ht="15" x14ac:dyDescent="0.25">
      <c r="A9" t="s">
        <v>21</v>
      </c>
      <c r="B9" t="s">
        <v>22</v>
      </c>
      <c r="C9" s="1">
        <v>3</v>
      </c>
      <c r="D9" s="1">
        <f>0.2*3</f>
        <v>0.60000000000000009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K9" s="3">
        <f t="shared" si="0"/>
        <v>0.60000000000000009</v>
      </c>
    </row>
    <row r="10" spans="1:11" ht="15" x14ac:dyDescent="0.25">
      <c r="A10" t="s">
        <v>23</v>
      </c>
      <c r="B10" t="s">
        <v>24</v>
      </c>
      <c r="C10" s="1">
        <v>6</v>
      </c>
      <c r="D10" s="1">
        <f>0.2*6</f>
        <v>1.2000000000000002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K10" s="3">
        <f t="shared" si="0"/>
        <v>1.2000000000000002</v>
      </c>
    </row>
    <row r="11" spans="1:11" ht="15" x14ac:dyDescent="0.25">
      <c r="A11" t="s">
        <v>297</v>
      </c>
      <c r="B11" t="s">
        <v>22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</v>
      </c>
      <c r="K11" s="3">
        <f>SUM(D11:J11)</f>
        <v>5</v>
      </c>
    </row>
    <row r="13" spans="1:11" ht="15" x14ac:dyDescent="0.25">
      <c r="A13" s="9" t="s">
        <v>25</v>
      </c>
    </row>
    <row r="14" spans="1:11" ht="15" x14ac:dyDescent="0.25">
      <c r="A14" t="s">
        <v>26</v>
      </c>
      <c r="B14" t="s">
        <v>24</v>
      </c>
      <c r="C14" s="1">
        <v>13</v>
      </c>
      <c r="D14" s="1">
        <f>0.2*13</f>
        <v>2.6</v>
      </c>
      <c r="E14" s="1">
        <v>7</v>
      </c>
      <c r="F14" s="1">
        <v>0</v>
      </c>
      <c r="G14" s="1">
        <v>0</v>
      </c>
      <c r="H14" s="1">
        <v>0</v>
      </c>
      <c r="I14" s="1">
        <v>0</v>
      </c>
      <c r="K14" s="3">
        <f t="shared" ref="K14:K23" si="1">SUM(D14:J14)</f>
        <v>9.6</v>
      </c>
    </row>
    <row r="15" spans="1:11" ht="15" x14ac:dyDescent="0.25">
      <c r="A15" t="s">
        <v>21</v>
      </c>
      <c r="B15" t="s">
        <v>22</v>
      </c>
      <c r="C15" s="1">
        <v>0</v>
      </c>
      <c r="D15" s="1">
        <v>0</v>
      </c>
      <c r="E15" s="1">
        <v>5</v>
      </c>
      <c r="F15" s="1">
        <v>5</v>
      </c>
      <c r="G15" s="1">
        <v>5</v>
      </c>
      <c r="H15" s="1">
        <v>3</v>
      </c>
      <c r="I15" s="1">
        <v>7</v>
      </c>
      <c r="K15" s="3">
        <f t="shared" si="1"/>
        <v>25</v>
      </c>
    </row>
    <row r="16" spans="1:11" ht="15" x14ac:dyDescent="0.25">
      <c r="A16" t="s">
        <v>27</v>
      </c>
      <c r="B16" t="s">
        <v>17</v>
      </c>
      <c r="C16" s="1">
        <v>0</v>
      </c>
      <c r="D16" s="1">
        <v>0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K16" s="3">
        <f t="shared" si="1"/>
        <v>3</v>
      </c>
    </row>
    <row r="17" spans="1:11" ht="15" x14ac:dyDescent="0.25">
      <c r="A17" t="s">
        <v>28</v>
      </c>
      <c r="B17" t="s">
        <v>29</v>
      </c>
      <c r="C17" s="1">
        <v>0</v>
      </c>
      <c r="D17" s="1">
        <v>0</v>
      </c>
      <c r="E17" s="1">
        <v>3</v>
      </c>
      <c r="F17" s="1">
        <v>0</v>
      </c>
      <c r="G17" s="1">
        <v>0</v>
      </c>
      <c r="H17" s="1">
        <v>0</v>
      </c>
      <c r="I17" s="1">
        <v>0</v>
      </c>
      <c r="K17" s="3">
        <f t="shared" si="1"/>
        <v>3</v>
      </c>
    </row>
    <row r="18" spans="1:11" ht="15" x14ac:dyDescent="0.25">
      <c r="A18" t="s">
        <v>30</v>
      </c>
      <c r="B18" t="s">
        <v>13</v>
      </c>
      <c r="C18" s="1">
        <v>0</v>
      </c>
      <c r="D18" s="1">
        <v>0</v>
      </c>
      <c r="E18" s="1">
        <v>0</v>
      </c>
      <c r="F18" s="1">
        <v>3</v>
      </c>
      <c r="G18" s="1">
        <v>3</v>
      </c>
      <c r="H18" s="1">
        <v>3</v>
      </c>
      <c r="I18" s="1">
        <v>5</v>
      </c>
      <c r="K18" s="3">
        <f t="shared" si="1"/>
        <v>14</v>
      </c>
    </row>
    <row r="19" spans="1:11" ht="15" x14ac:dyDescent="0.25">
      <c r="A19" t="s">
        <v>31</v>
      </c>
      <c r="B19" t="s">
        <v>32</v>
      </c>
      <c r="C19" s="1">
        <v>17</v>
      </c>
      <c r="D19" s="1">
        <f>0.2*17</f>
        <v>3.4000000000000004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K19" s="3">
        <f t="shared" si="1"/>
        <v>3.4000000000000004</v>
      </c>
    </row>
    <row r="20" spans="1:11" ht="15" x14ac:dyDescent="0.25">
      <c r="A20" t="s">
        <v>33</v>
      </c>
      <c r="B20" t="s">
        <v>17</v>
      </c>
      <c r="C20" s="1">
        <v>17</v>
      </c>
      <c r="D20" s="1">
        <f>0.2*17</f>
        <v>3.4000000000000004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K20" s="3">
        <f t="shared" si="1"/>
        <v>3.4000000000000004</v>
      </c>
    </row>
    <row r="21" spans="1:11" ht="15" x14ac:dyDescent="0.25">
      <c r="A21" t="s">
        <v>34</v>
      </c>
      <c r="B21" t="s">
        <v>35</v>
      </c>
      <c r="C21" s="1">
        <v>8</v>
      </c>
      <c r="D21" s="1">
        <f>0.2*8</f>
        <v>1.6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K21" s="3">
        <f t="shared" si="1"/>
        <v>1.6</v>
      </c>
    </row>
    <row r="22" spans="1:11" ht="15" x14ac:dyDescent="0.25">
      <c r="A22" t="s">
        <v>10</v>
      </c>
      <c r="B22" t="s">
        <v>11</v>
      </c>
      <c r="C22" s="1">
        <v>7.4</v>
      </c>
      <c r="D22" s="1">
        <f>0.2*7.4</f>
        <v>1.4800000000000002</v>
      </c>
      <c r="E22" s="1">
        <v>0</v>
      </c>
      <c r="F22" s="1">
        <v>0</v>
      </c>
      <c r="G22" s="1">
        <v>7</v>
      </c>
      <c r="H22" s="1">
        <v>5</v>
      </c>
      <c r="I22" s="1">
        <v>0</v>
      </c>
      <c r="K22" s="3">
        <f t="shared" si="1"/>
        <v>13.48</v>
      </c>
    </row>
    <row r="23" spans="1:11" ht="15" x14ac:dyDescent="0.25">
      <c r="A23" t="s">
        <v>36</v>
      </c>
      <c r="B23" t="s">
        <v>22</v>
      </c>
      <c r="C23" s="1">
        <v>3</v>
      </c>
      <c r="D23" s="1">
        <f>0.2*3</f>
        <v>0.60000000000000009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K23" s="3">
        <f t="shared" si="1"/>
        <v>0.60000000000000009</v>
      </c>
    </row>
    <row r="24" spans="1:11" ht="15" x14ac:dyDescent="0.25">
      <c r="A24" t="s">
        <v>12</v>
      </c>
      <c r="B24" t="s">
        <v>13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7</v>
      </c>
      <c r="I24" s="1">
        <v>3</v>
      </c>
      <c r="K24" s="3">
        <f>SUM(C24:J24)</f>
        <v>10</v>
      </c>
    </row>
    <row r="26" spans="1:11" ht="15" x14ac:dyDescent="0.25">
      <c r="A26" s="9" t="s">
        <v>37</v>
      </c>
    </row>
    <row r="27" spans="1:11" ht="15" x14ac:dyDescent="0.25">
      <c r="A27" t="s">
        <v>26</v>
      </c>
      <c r="B27" t="s">
        <v>24</v>
      </c>
      <c r="C27" s="1">
        <v>0</v>
      </c>
      <c r="D27" s="1">
        <v>0</v>
      </c>
      <c r="E27" s="1">
        <v>7</v>
      </c>
      <c r="F27" s="1">
        <v>5</v>
      </c>
      <c r="G27" s="1">
        <v>3</v>
      </c>
      <c r="H27" s="1">
        <v>5</v>
      </c>
      <c r="I27" s="1">
        <v>0</v>
      </c>
      <c r="K27" s="3">
        <f t="shared" ref="K27:K36" si="2">SUM(D27:J27)</f>
        <v>20</v>
      </c>
    </row>
    <row r="28" spans="1:11" ht="15" x14ac:dyDescent="0.25">
      <c r="A28" t="s">
        <v>38</v>
      </c>
      <c r="B28" t="s">
        <v>39</v>
      </c>
      <c r="C28" s="1">
        <v>0</v>
      </c>
      <c r="D28" s="1">
        <v>0</v>
      </c>
      <c r="E28" s="1">
        <v>5</v>
      </c>
      <c r="F28" s="1">
        <v>0</v>
      </c>
      <c r="G28" s="1">
        <v>0</v>
      </c>
      <c r="H28" s="1">
        <v>0</v>
      </c>
      <c r="I28" s="1">
        <v>0</v>
      </c>
      <c r="K28" s="3">
        <f t="shared" si="2"/>
        <v>5</v>
      </c>
    </row>
    <row r="29" spans="1:11" ht="15" x14ac:dyDescent="0.25">
      <c r="A29" t="s">
        <v>40</v>
      </c>
      <c r="B29" t="s">
        <v>35</v>
      </c>
      <c r="C29" s="1">
        <v>27</v>
      </c>
      <c r="D29" s="1">
        <f>0.2*27</f>
        <v>5.4</v>
      </c>
      <c r="E29" s="1">
        <v>3</v>
      </c>
      <c r="F29" s="1">
        <v>0</v>
      </c>
      <c r="G29" s="1">
        <v>0</v>
      </c>
      <c r="H29" s="1">
        <v>0</v>
      </c>
      <c r="I29" s="1">
        <v>0</v>
      </c>
      <c r="K29" s="3">
        <f t="shared" si="2"/>
        <v>8.4</v>
      </c>
    </row>
    <row r="30" spans="1:11" ht="15" x14ac:dyDescent="0.25">
      <c r="A30" t="s">
        <v>34</v>
      </c>
      <c r="B30" t="s">
        <v>35</v>
      </c>
      <c r="C30" s="1">
        <v>0</v>
      </c>
      <c r="D30" s="1">
        <v>0</v>
      </c>
      <c r="E30" s="1">
        <v>3</v>
      </c>
      <c r="F30" s="1">
        <v>3</v>
      </c>
      <c r="G30" s="1">
        <v>5</v>
      </c>
      <c r="H30" s="1">
        <v>0</v>
      </c>
      <c r="I30" s="1">
        <v>5</v>
      </c>
      <c r="K30" s="3">
        <f t="shared" si="2"/>
        <v>16</v>
      </c>
    </row>
    <row r="31" spans="1:11" ht="15" x14ac:dyDescent="0.25">
      <c r="A31" t="s">
        <v>31</v>
      </c>
      <c r="B31" t="s">
        <v>32</v>
      </c>
      <c r="C31" s="1">
        <v>0</v>
      </c>
      <c r="D31" s="1">
        <v>0</v>
      </c>
      <c r="E31" s="1">
        <v>0</v>
      </c>
      <c r="F31" s="1">
        <v>0</v>
      </c>
      <c r="G31" s="1">
        <v>7</v>
      </c>
      <c r="H31" s="1">
        <v>7</v>
      </c>
      <c r="I31" s="1">
        <v>0</v>
      </c>
      <c r="K31" s="3">
        <f t="shared" si="2"/>
        <v>14</v>
      </c>
    </row>
    <row r="32" spans="1:11" ht="15" x14ac:dyDescent="0.25">
      <c r="A32" t="s">
        <v>36</v>
      </c>
      <c r="B32" t="s">
        <v>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K32" s="3">
        <f t="shared" si="2"/>
        <v>0</v>
      </c>
    </row>
    <row r="33" spans="1:11" ht="15" x14ac:dyDescent="0.25">
      <c r="A33" t="s">
        <v>41</v>
      </c>
      <c r="B33" t="s">
        <v>11</v>
      </c>
      <c r="C33" s="1">
        <v>27.4</v>
      </c>
      <c r="D33" s="1">
        <f>0.2*27.4</f>
        <v>5.48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K33" s="3">
        <f t="shared" si="2"/>
        <v>5.48</v>
      </c>
    </row>
    <row r="34" spans="1:11" ht="15" x14ac:dyDescent="0.25">
      <c r="A34" t="s">
        <v>42</v>
      </c>
      <c r="B34" t="s">
        <v>22</v>
      </c>
      <c r="C34" s="1">
        <v>11</v>
      </c>
      <c r="D34" s="1">
        <f>0.2*11</f>
        <v>2.2000000000000002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K34" s="3">
        <f t="shared" si="2"/>
        <v>2.2000000000000002</v>
      </c>
    </row>
    <row r="35" spans="1:11" ht="15" x14ac:dyDescent="0.25">
      <c r="A35" t="s">
        <v>33</v>
      </c>
      <c r="B35" t="s">
        <v>17</v>
      </c>
      <c r="C35" s="1">
        <v>8</v>
      </c>
      <c r="D35" s="1">
        <f>0.2*8</f>
        <v>1.6</v>
      </c>
      <c r="E35" s="1">
        <v>0</v>
      </c>
      <c r="F35" s="1">
        <v>7</v>
      </c>
      <c r="G35" s="1">
        <v>0</v>
      </c>
      <c r="H35" s="1">
        <v>0</v>
      </c>
      <c r="I35" s="1">
        <v>0</v>
      </c>
      <c r="K35" s="3">
        <f t="shared" si="2"/>
        <v>8.6</v>
      </c>
    </row>
    <row r="36" spans="1:11" ht="15" x14ac:dyDescent="0.25">
      <c r="A36" t="s">
        <v>43</v>
      </c>
      <c r="B36" t="s">
        <v>44</v>
      </c>
      <c r="C36" s="1">
        <v>6</v>
      </c>
      <c r="D36" s="1">
        <f>0.2*6</f>
        <v>1.2000000000000002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K36" s="3">
        <f t="shared" si="2"/>
        <v>1.2000000000000002</v>
      </c>
    </row>
    <row r="37" spans="1:11" ht="15" x14ac:dyDescent="0.25">
      <c r="A37" t="s">
        <v>283</v>
      </c>
      <c r="B37" t="s">
        <v>22</v>
      </c>
      <c r="C37" s="1">
        <v>0</v>
      </c>
      <c r="D37" s="1">
        <v>0</v>
      </c>
      <c r="E37" s="1">
        <v>0</v>
      </c>
      <c r="F37" s="1">
        <v>0</v>
      </c>
      <c r="G37" s="1">
        <v>3</v>
      </c>
      <c r="H37" s="1">
        <v>0</v>
      </c>
      <c r="I37" s="1">
        <v>0</v>
      </c>
      <c r="K37" s="3">
        <f>SUM(D37:J37)</f>
        <v>3</v>
      </c>
    </row>
    <row r="38" spans="1:11" ht="15" x14ac:dyDescent="0.25">
      <c r="A38" t="s">
        <v>27</v>
      </c>
      <c r="B38" t="s">
        <v>17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3</v>
      </c>
      <c r="I38" s="1">
        <v>7</v>
      </c>
      <c r="K38" s="3">
        <f>SUM(D38:J38)</f>
        <v>10</v>
      </c>
    </row>
    <row r="40" spans="1:11" ht="15" x14ac:dyDescent="0.25">
      <c r="A40" s="9" t="s">
        <v>45</v>
      </c>
    </row>
    <row r="41" spans="1:11" ht="15" x14ac:dyDescent="0.25">
      <c r="A41" t="s">
        <v>40</v>
      </c>
      <c r="B41" t="s">
        <v>35</v>
      </c>
      <c r="C41" s="1">
        <v>0</v>
      </c>
      <c r="D41" s="1">
        <v>0</v>
      </c>
      <c r="E41" s="1">
        <v>7</v>
      </c>
      <c r="F41" s="1">
        <v>7</v>
      </c>
      <c r="G41" s="1">
        <v>7</v>
      </c>
      <c r="H41" s="1">
        <v>3</v>
      </c>
      <c r="I41" s="1">
        <v>5</v>
      </c>
      <c r="K41" s="3">
        <f t="shared" ref="K41:K49" si="3">SUM(D41:J41)</f>
        <v>29</v>
      </c>
    </row>
    <row r="42" spans="1:11" ht="15" x14ac:dyDescent="0.25">
      <c r="A42" t="s">
        <v>46</v>
      </c>
      <c r="B42" t="s">
        <v>17</v>
      </c>
      <c r="C42" s="1">
        <v>0</v>
      </c>
      <c r="D42" s="1">
        <v>0</v>
      </c>
      <c r="E42" s="1">
        <v>5</v>
      </c>
      <c r="F42" s="1">
        <v>0</v>
      </c>
      <c r="G42" s="1">
        <v>0</v>
      </c>
      <c r="H42" s="1">
        <v>0</v>
      </c>
      <c r="I42" s="1">
        <v>0</v>
      </c>
      <c r="K42" s="3">
        <f t="shared" si="3"/>
        <v>5</v>
      </c>
    </row>
    <row r="43" spans="1:11" ht="15" x14ac:dyDescent="0.25">
      <c r="A43" t="s">
        <v>47</v>
      </c>
      <c r="B43" t="s">
        <v>11</v>
      </c>
      <c r="C43" s="1">
        <v>0</v>
      </c>
      <c r="D43" s="1">
        <v>0</v>
      </c>
      <c r="E43" s="1">
        <v>3</v>
      </c>
      <c r="F43" s="1">
        <v>3</v>
      </c>
      <c r="G43" s="1">
        <v>5</v>
      </c>
      <c r="H43" s="1">
        <v>0</v>
      </c>
      <c r="I43" s="1">
        <v>0</v>
      </c>
      <c r="K43" s="3">
        <f t="shared" si="3"/>
        <v>11</v>
      </c>
    </row>
    <row r="44" spans="1:11" ht="15" x14ac:dyDescent="0.25">
      <c r="A44" t="s">
        <v>48</v>
      </c>
      <c r="B44" t="s">
        <v>49</v>
      </c>
      <c r="C44" s="1">
        <v>0</v>
      </c>
      <c r="D44" s="1">
        <v>0</v>
      </c>
      <c r="E44" s="1">
        <v>3</v>
      </c>
      <c r="F44" s="1">
        <v>5</v>
      </c>
      <c r="G44" s="1">
        <v>3</v>
      </c>
      <c r="H44" s="1">
        <v>5</v>
      </c>
      <c r="I44" s="1">
        <v>3</v>
      </c>
      <c r="K44" s="3">
        <f t="shared" si="3"/>
        <v>19</v>
      </c>
    </row>
    <row r="45" spans="1:11" ht="15" x14ac:dyDescent="0.25">
      <c r="A45" t="s">
        <v>50</v>
      </c>
      <c r="B45" t="s">
        <v>51</v>
      </c>
      <c r="C45" s="1">
        <v>28</v>
      </c>
      <c r="D45" s="1">
        <f>0.2*28</f>
        <v>5.6000000000000005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K45" s="3">
        <f t="shared" si="3"/>
        <v>5.6000000000000005</v>
      </c>
    </row>
    <row r="46" spans="1:11" ht="15" x14ac:dyDescent="0.25">
      <c r="A46" t="s">
        <v>52</v>
      </c>
      <c r="B46" t="s">
        <v>17</v>
      </c>
      <c r="C46" s="1">
        <v>15</v>
      </c>
      <c r="D46" s="1">
        <f>0.2*15</f>
        <v>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K46" s="3">
        <f t="shared" si="3"/>
        <v>3</v>
      </c>
    </row>
    <row r="47" spans="1:11" ht="15" x14ac:dyDescent="0.25">
      <c r="A47" t="s">
        <v>53</v>
      </c>
      <c r="B47" t="s">
        <v>54</v>
      </c>
      <c r="C47" s="1">
        <v>6</v>
      </c>
      <c r="D47" s="1">
        <f>0.2*6</f>
        <v>1.2000000000000002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K47" s="3">
        <f t="shared" si="3"/>
        <v>1.2000000000000002</v>
      </c>
    </row>
    <row r="48" spans="1:11" ht="15" x14ac:dyDescent="0.25">
      <c r="A48" t="s">
        <v>41</v>
      </c>
      <c r="B48" t="s">
        <v>11</v>
      </c>
      <c r="C48" s="1">
        <v>3</v>
      </c>
      <c r="D48" s="1">
        <f>0.2*3</f>
        <v>0.60000000000000009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K48" s="3">
        <f t="shared" si="3"/>
        <v>0.60000000000000009</v>
      </c>
    </row>
    <row r="49" spans="1:11" ht="15" x14ac:dyDescent="0.25">
      <c r="A49" t="s">
        <v>55</v>
      </c>
      <c r="B49" t="s">
        <v>39</v>
      </c>
      <c r="C49" s="1">
        <v>3</v>
      </c>
      <c r="D49" s="1">
        <f>0.2*3</f>
        <v>0.60000000000000009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K49" s="3">
        <f t="shared" si="3"/>
        <v>0.60000000000000009</v>
      </c>
    </row>
    <row r="50" spans="1:11" ht="15" x14ac:dyDescent="0.25">
      <c r="A50" t="s">
        <v>26</v>
      </c>
      <c r="B50" t="s">
        <v>24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7</v>
      </c>
      <c r="I50" s="1">
        <v>7</v>
      </c>
      <c r="K50" s="3">
        <f>SUM(C50:J50)</f>
        <v>14</v>
      </c>
    </row>
    <row r="51" spans="1:11" ht="15" x14ac:dyDescent="0.25">
      <c r="A51" t="s">
        <v>34</v>
      </c>
      <c r="B51" t="s">
        <v>35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3</v>
      </c>
      <c r="I51" s="1">
        <v>0</v>
      </c>
      <c r="K51" s="3">
        <f>SUM(D51:J51)</f>
        <v>3</v>
      </c>
    </row>
    <row r="52" spans="1:11" ht="15" x14ac:dyDescent="0.25">
      <c r="A52" t="s">
        <v>283</v>
      </c>
      <c r="B52" t="s">
        <v>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</v>
      </c>
      <c r="K52" s="3">
        <f>SUM(D52:J52)</f>
        <v>3</v>
      </c>
    </row>
    <row r="54" spans="1:11" ht="15" x14ac:dyDescent="0.25">
      <c r="A54" s="9" t="s">
        <v>56</v>
      </c>
    </row>
    <row r="55" spans="1:11" ht="15" x14ac:dyDescent="0.25">
      <c r="A55" t="s">
        <v>57</v>
      </c>
      <c r="B55" t="s">
        <v>17</v>
      </c>
      <c r="C55" s="1">
        <v>14</v>
      </c>
      <c r="D55" s="1">
        <f>0.2*14</f>
        <v>2.8000000000000003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K55" s="3">
        <f t="shared" ref="K55:K60" si="4">SUM(D55:J55)</f>
        <v>2.8000000000000003</v>
      </c>
    </row>
    <row r="56" spans="1:11" ht="15" x14ac:dyDescent="0.25">
      <c r="A56" t="s">
        <v>58</v>
      </c>
      <c r="B56" t="s">
        <v>17</v>
      </c>
      <c r="C56" s="1">
        <v>11.4</v>
      </c>
      <c r="D56" s="1">
        <f>0.2*11.4</f>
        <v>2.2800000000000002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K56" s="3">
        <f t="shared" si="4"/>
        <v>2.2800000000000002</v>
      </c>
    </row>
    <row r="57" spans="1:11" ht="15" x14ac:dyDescent="0.25">
      <c r="A57" t="s">
        <v>59</v>
      </c>
      <c r="B57" t="s">
        <v>32</v>
      </c>
      <c r="C57" s="1">
        <v>6</v>
      </c>
      <c r="D57" s="1">
        <f>0.2*6</f>
        <v>1.2000000000000002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K57" s="3">
        <f t="shared" si="4"/>
        <v>1.2000000000000002</v>
      </c>
    </row>
    <row r="58" spans="1:11" ht="15" x14ac:dyDescent="0.25">
      <c r="A58" t="s">
        <v>60</v>
      </c>
      <c r="B58" t="s">
        <v>61</v>
      </c>
      <c r="C58" s="1">
        <v>4</v>
      </c>
      <c r="D58" s="1">
        <f>0.2*4</f>
        <v>0.8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K58" s="3">
        <f t="shared" si="4"/>
        <v>0.8</v>
      </c>
    </row>
    <row r="59" spans="1:11" ht="15" x14ac:dyDescent="0.25">
      <c r="A59" t="s">
        <v>62</v>
      </c>
      <c r="B59" t="s">
        <v>63</v>
      </c>
      <c r="C59" s="1">
        <v>3</v>
      </c>
      <c r="D59" s="1">
        <f>0.2*3</f>
        <v>0.60000000000000009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K59" s="3">
        <f t="shared" si="4"/>
        <v>0.60000000000000009</v>
      </c>
    </row>
    <row r="60" spans="1:11" ht="15" x14ac:dyDescent="0.25">
      <c r="A60" t="s">
        <v>291</v>
      </c>
      <c r="B60" t="s">
        <v>63</v>
      </c>
      <c r="C60" s="1">
        <v>0</v>
      </c>
      <c r="D60" s="1">
        <v>0</v>
      </c>
      <c r="E60" s="1">
        <v>0</v>
      </c>
      <c r="F60" s="1">
        <v>3</v>
      </c>
      <c r="G60" s="1">
        <v>0</v>
      </c>
      <c r="H60" s="1">
        <v>0</v>
      </c>
      <c r="I60" s="1">
        <v>0</v>
      </c>
      <c r="K60" s="3">
        <f t="shared" si="4"/>
        <v>3</v>
      </c>
    </row>
    <row r="61" spans="1:11" ht="15" x14ac:dyDescent="0.25">
      <c r="A61" t="s">
        <v>283</v>
      </c>
      <c r="B61" t="s">
        <v>22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7</v>
      </c>
      <c r="I61" s="1">
        <v>0</v>
      </c>
      <c r="K61" s="3">
        <f>SUM(D61:J61)</f>
        <v>7</v>
      </c>
    </row>
    <row r="62" spans="1:11" ht="15" x14ac:dyDescent="0.25">
      <c r="A62" t="s">
        <v>40</v>
      </c>
      <c r="B62" t="s">
        <v>35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5</v>
      </c>
      <c r="I62" s="1">
        <v>7</v>
      </c>
      <c r="K62" s="3">
        <f>SUM(C62:J62)</f>
        <v>12</v>
      </c>
    </row>
    <row r="63" spans="1:11" ht="15" x14ac:dyDescent="0.25">
      <c r="A63" t="s">
        <v>292</v>
      </c>
      <c r="B63" t="s">
        <v>22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3</v>
      </c>
      <c r="I63" s="1">
        <v>5</v>
      </c>
      <c r="K63" s="3">
        <f>SUM(D63:J63)</f>
        <v>8</v>
      </c>
    </row>
    <row r="65" spans="1:11" ht="15" x14ac:dyDescent="0.25">
      <c r="A65" s="9" t="s">
        <v>64</v>
      </c>
    </row>
    <row r="66" spans="1:11" ht="15" x14ac:dyDescent="0.25">
      <c r="A66" t="s">
        <v>59</v>
      </c>
      <c r="B66" t="s">
        <v>32</v>
      </c>
      <c r="C66" s="1">
        <v>3</v>
      </c>
      <c r="D66" s="1">
        <f>0.2*3</f>
        <v>0.60000000000000009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K66" s="3">
        <f>SUM(D66:J66)</f>
        <v>0.60000000000000009</v>
      </c>
    </row>
    <row r="67" spans="1:11" ht="15" x14ac:dyDescent="0.25">
      <c r="A67" t="s">
        <v>58</v>
      </c>
      <c r="B67" t="s">
        <v>17</v>
      </c>
      <c r="C67" s="1">
        <v>0</v>
      </c>
      <c r="D67" s="1">
        <v>0</v>
      </c>
      <c r="E67" s="1">
        <v>0</v>
      </c>
      <c r="F67" s="1">
        <v>7</v>
      </c>
      <c r="G67" s="1">
        <v>0</v>
      </c>
      <c r="H67" s="1">
        <v>7</v>
      </c>
      <c r="I67" s="1">
        <v>0</v>
      </c>
      <c r="K67" s="3">
        <f>SUM(D67:J67)</f>
        <v>14</v>
      </c>
    </row>
    <row r="68" spans="1:11" ht="15" x14ac:dyDescent="0.25">
      <c r="A68" t="s">
        <v>264</v>
      </c>
      <c r="B68" t="s">
        <v>263</v>
      </c>
      <c r="C68" s="1">
        <v>0</v>
      </c>
      <c r="D68" s="1">
        <v>0</v>
      </c>
      <c r="E68" s="1">
        <v>0</v>
      </c>
      <c r="F68" s="1">
        <v>5</v>
      </c>
      <c r="G68" s="1">
        <v>0</v>
      </c>
      <c r="H68" s="1">
        <v>0</v>
      </c>
      <c r="I68" s="1">
        <v>0</v>
      </c>
      <c r="K68" s="3">
        <f>SUM(D68:J68)</f>
        <v>5</v>
      </c>
    </row>
    <row r="69" spans="1:11" ht="15" x14ac:dyDescent="0.25">
      <c r="A69" t="s">
        <v>265</v>
      </c>
      <c r="B69" t="s">
        <v>44</v>
      </c>
      <c r="C69" s="1">
        <v>0</v>
      </c>
      <c r="D69" s="1">
        <v>0</v>
      </c>
      <c r="E69" s="1">
        <v>0</v>
      </c>
      <c r="F69" s="1">
        <v>3</v>
      </c>
      <c r="G69" s="1">
        <v>0</v>
      </c>
      <c r="H69" s="1">
        <v>0</v>
      </c>
      <c r="I69" s="1">
        <v>0</v>
      </c>
      <c r="K69" s="3">
        <f>SUM(D69:J69)</f>
        <v>3</v>
      </c>
    </row>
    <row r="70" spans="1:11" ht="15" x14ac:dyDescent="0.25">
      <c r="A70" t="s">
        <v>291</v>
      </c>
      <c r="B70" t="s">
        <v>63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5</v>
      </c>
      <c r="I70" s="1">
        <v>0</v>
      </c>
      <c r="K70" s="3">
        <f>SUM(D70:J70)</f>
        <v>5</v>
      </c>
    </row>
    <row r="72" spans="1:11" ht="15" x14ac:dyDescent="0.25">
      <c r="A72" s="9" t="s">
        <v>65</v>
      </c>
    </row>
    <row r="73" spans="1:11" ht="15" x14ac:dyDescent="0.25">
      <c r="A73" t="s">
        <v>58</v>
      </c>
      <c r="B73" t="s">
        <v>17</v>
      </c>
      <c r="C73" s="1">
        <v>0</v>
      </c>
      <c r="D73" s="1">
        <v>0</v>
      </c>
      <c r="E73" s="1">
        <v>7</v>
      </c>
      <c r="F73" s="1">
        <v>0</v>
      </c>
      <c r="G73" s="1">
        <v>0</v>
      </c>
      <c r="H73" s="1">
        <v>0</v>
      </c>
      <c r="I73" s="1">
        <v>7</v>
      </c>
      <c r="K73" s="3">
        <f>SUM(D73:J73)</f>
        <v>14</v>
      </c>
    </row>
    <row r="74" spans="1:11" ht="15" x14ac:dyDescent="0.25">
      <c r="A74" t="s">
        <v>66</v>
      </c>
      <c r="B74" t="s">
        <v>17</v>
      </c>
      <c r="C74" s="1">
        <v>0</v>
      </c>
      <c r="D74" s="1">
        <v>0</v>
      </c>
      <c r="E74" s="1">
        <v>5</v>
      </c>
      <c r="F74" s="1">
        <v>0</v>
      </c>
      <c r="G74" s="1">
        <v>0</v>
      </c>
      <c r="H74" s="1">
        <v>0</v>
      </c>
      <c r="I74" s="1">
        <v>0</v>
      </c>
      <c r="K74" s="3">
        <f>SUM(D74:J74)</f>
        <v>5</v>
      </c>
    </row>
    <row r="75" spans="1:11" ht="15" x14ac:dyDescent="0.25">
      <c r="A75" t="s">
        <v>67</v>
      </c>
      <c r="B75" t="s">
        <v>22</v>
      </c>
      <c r="C75" s="1">
        <v>0</v>
      </c>
      <c r="D75" s="1">
        <v>0</v>
      </c>
      <c r="E75" s="1">
        <v>3</v>
      </c>
      <c r="F75" s="1">
        <v>0</v>
      </c>
      <c r="G75" s="1">
        <v>0</v>
      </c>
      <c r="H75" s="1">
        <v>0</v>
      </c>
      <c r="I75" s="1">
        <v>0</v>
      </c>
      <c r="K75" s="3">
        <f>SUM(D75:J75)</f>
        <v>3</v>
      </c>
    </row>
    <row r="76" spans="1:11" ht="15" x14ac:dyDescent="0.25">
      <c r="A76" t="s">
        <v>265</v>
      </c>
      <c r="B76" t="s">
        <v>44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</v>
      </c>
      <c r="K76" s="3">
        <f>SUM(D76:J76)</f>
        <v>5</v>
      </c>
    </row>
    <row r="78" spans="1:11" ht="15" x14ac:dyDescent="0.25">
      <c r="A78" s="9" t="s">
        <v>68</v>
      </c>
    </row>
    <row r="79" spans="1:11" ht="15" x14ac:dyDescent="0.25">
      <c r="A79" t="s">
        <v>69</v>
      </c>
      <c r="B79" t="s">
        <v>32</v>
      </c>
      <c r="C79" s="1">
        <v>7</v>
      </c>
      <c r="D79" s="1">
        <f>0.2*7</f>
        <v>1.4000000000000001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K79" s="3">
        <f>SUM(D79:J79)</f>
        <v>1.4000000000000001</v>
      </c>
    </row>
    <row r="80" spans="1:11" ht="15" x14ac:dyDescent="0.25">
      <c r="A80" t="s">
        <v>70</v>
      </c>
      <c r="B80" t="s">
        <v>32</v>
      </c>
      <c r="C80" s="1">
        <v>5</v>
      </c>
      <c r="D80" s="1">
        <f>0.2*5</f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K80" s="3">
        <f>SUM(D80:J80)</f>
        <v>1</v>
      </c>
    </row>
    <row r="81" spans="1:11" ht="15" x14ac:dyDescent="0.25">
      <c r="A81" t="s">
        <v>66</v>
      </c>
      <c r="B81" t="s">
        <v>17</v>
      </c>
      <c r="C81" s="1">
        <v>0</v>
      </c>
      <c r="D81" s="1">
        <v>0</v>
      </c>
      <c r="E81" s="1">
        <v>0</v>
      </c>
      <c r="F81" s="1">
        <v>7</v>
      </c>
      <c r="G81" s="1">
        <v>5</v>
      </c>
      <c r="H81" s="1">
        <v>7</v>
      </c>
      <c r="I81" s="1">
        <v>7</v>
      </c>
      <c r="K81" s="3">
        <f>SUM(D81:J81)</f>
        <v>26</v>
      </c>
    </row>
    <row r="82" spans="1:11" ht="15" x14ac:dyDescent="0.25">
      <c r="A82" t="s">
        <v>266</v>
      </c>
      <c r="B82" t="s">
        <v>75</v>
      </c>
      <c r="C82" s="1">
        <v>0</v>
      </c>
      <c r="D82" s="1">
        <v>0</v>
      </c>
      <c r="E82" s="1">
        <v>0</v>
      </c>
      <c r="F82" s="1">
        <v>5</v>
      </c>
      <c r="G82" s="1">
        <v>7</v>
      </c>
      <c r="H82" s="1">
        <v>0</v>
      </c>
      <c r="I82" s="1">
        <v>0</v>
      </c>
      <c r="K82" s="3">
        <f>SUM(D82:J82)</f>
        <v>12</v>
      </c>
    </row>
    <row r="83" spans="1:11" ht="15" x14ac:dyDescent="0.25">
      <c r="A83" t="s">
        <v>264</v>
      </c>
      <c r="B83" t="s">
        <v>263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5</v>
      </c>
      <c r="I83" s="1">
        <v>0</v>
      </c>
      <c r="K83" s="3">
        <f>SUM(C83:J83)</f>
        <v>5</v>
      </c>
    </row>
    <row r="84" spans="1:11" ht="15" x14ac:dyDescent="0.25">
      <c r="A84" t="s">
        <v>265</v>
      </c>
      <c r="B84" t="s">
        <v>44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5</v>
      </c>
      <c r="K84" s="3">
        <f>SUM(D84:J84)</f>
        <v>5</v>
      </c>
    </row>
    <row r="86" spans="1:11" ht="15" x14ac:dyDescent="0.25">
      <c r="A86" s="9" t="s">
        <v>71</v>
      </c>
    </row>
    <row r="87" spans="1:11" ht="15" x14ac:dyDescent="0.25">
      <c r="A87" t="s">
        <v>72</v>
      </c>
      <c r="B87" t="s">
        <v>22</v>
      </c>
      <c r="C87" s="1">
        <v>5</v>
      </c>
      <c r="D87" s="1">
        <f>0.2*5</f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K87" s="3">
        <f>SUM(D87:J87)</f>
        <v>1</v>
      </c>
    </row>
    <row r="89" spans="1:11" ht="15" x14ac:dyDescent="0.25">
      <c r="A89" s="9" t="s">
        <v>73</v>
      </c>
    </row>
    <row r="90" spans="1:11" ht="15" x14ac:dyDescent="0.25">
      <c r="A90" t="s">
        <v>72</v>
      </c>
      <c r="B90" t="s">
        <v>22</v>
      </c>
      <c r="C90" s="1">
        <v>7</v>
      </c>
      <c r="D90" s="1">
        <f>0.2*7</f>
        <v>1.4000000000000001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K90" s="3">
        <f>SUM(D90:J90)</f>
        <v>1.4000000000000001</v>
      </c>
    </row>
    <row r="91" spans="1:11" ht="15" x14ac:dyDescent="0.25">
      <c r="A91" t="s">
        <v>74</v>
      </c>
      <c r="B91" t="s">
        <v>75</v>
      </c>
      <c r="C91" s="1">
        <v>5</v>
      </c>
      <c r="D91" s="1">
        <f>0.2*5</f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K91" s="3">
        <f>SUM(D91:J91)</f>
        <v>1</v>
      </c>
    </row>
    <row r="92" spans="1:11" ht="15" x14ac:dyDescent="0.25">
      <c r="A92" t="s">
        <v>76</v>
      </c>
      <c r="B92" t="s">
        <v>17</v>
      </c>
      <c r="C92" s="1">
        <v>3</v>
      </c>
      <c r="D92" s="1">
        <f>0.2*3</f>
        <v>0.60000000000000009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K92" s="3">
        <f>SUM(D92:J92)</f>
        <v>0.60000000000000009</v>
      </c>
    </row>
    <row r="94" spans="1:11" ht="15" x14ac:dyDescent="0.25">
      <c r="A94" s="9" t="s">
        <v>77</v>
      </c>
    </row>
    <row r="95" spans="1:11" x14ac:dyDescent="0.2">
      <c r="A95" t="s">
        <v>78</v>
      </c>
    </row>
    <row r="97" spans="1:11" ht="15" x14ac:dyDescent="0.25">
      <c r="A97" s="9" t="s">
        <v>1</v>
      </c>
    </row>
    <row r="98" spans="1:11" ht="15" x14ac:dyDescent="0.25">
      <c r="A98" t="s">
        <v>79</v>
      </c>
      <c r="B98" t="s">
        <v>17</v>
      </c>
      <c r="C98" s="1">
        <v>3</v>
      </c>
      <c r="D98" s="1">
        <f>0.2*3</f>
        <v>0.60000000000000009</v>
      </c>
      <c r="E98" s="1">
        <v>7</v>
      </c>
      <c r="F98" s="1">
        <v>0</v>
      </c>
      <c r="G98" s="1">
        <v>7</v>
      </c>
      <c r="H98" s="1">
        <v>5</v>
      </c>
      <c r="I98" s="1">
        <v>5</v>
      </c>
      <c r="K98" s="3">
        <f>SUM(D98:J98)</f>
        <v>24.6</v>
      </c>
    </row>
    <row r="99" spans="1:11" ht="15" x14ac:dyDescent="0.25">
      <c r="A99" t="s">
        <v>80</v>
      </c>
      <c r="B99" t="s">
        <v>39</v>
      </c>
      <c r="C99" s="1">
        <v>0</v>
      </c>
      <c r="D99" s="1">
        <v>0</v>
      </c>
      <c r="E99" s="1">
        <v>5</v>
      </c>
      <c r="F99" s="1">
        <v>7</v>
      </c>
      <c r="G99" s="1">
        <v>0</v>
      </c>
      <c r="H99" s="1">
        <v>0</v>
      </c>
      <c r="I99" s="1">
        <v>3</v>
      </c>
      <c r="K99" s="3">
        <f>SUM(D99:J99)</f>
        <v>15</v>
      </c>
    </row>
    <row r="100" spans="1:11" ht="15" x14ac:dyDescent="0.25">
      <c r="A100" t="s">
        <v>81</v>
      </c>
      <c r="B100" t="s">
        <v>11</v>
      </c>
      <c r="C100" s="1">
        <v>3</v>
      </c>
      <c r="D100" s="1">
        <f>0.2*3</f>
        <v>0.60000000000000009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K100" s="3">
        <f>SUM(D100:J100)</f>
        <v>0.60000000000000009</v>
      </c>
    </row>
    <row r="101" spans="1:11" ht="15" x14ac:dyDescent="0.25">
      <c r="A101" t="s">
        <v>267</v>
      </c>
      <c r="B101" t="s">
        <v>24</v>
      </c>
      <c r="C101" s="1">
        <v>0</v>
      </c>
      <c r="D101" s="1">
        <v>0</v>
      </c>
      <c r="E101" s="1">
        <v>0</v>
      </c>
      <c r="F101" s="1">
        <v>5</v>
      </c>
      <c r="G101" s="1">
        <v>5</v>
      </c>
      <c r="H101" s="1">
        <v>7</v>
      </c>
      <c r="I101" s="1">
        <v>7</v>
      </c>
      <c r="K101" s="3">
        <f>SUM(D101:J101)</f>
        <v>24</v>
      </c>
    </row>
    <row r="103" spans="1:11" ht="15" x14ac:dyDescent="0.25">
      <c r="A103" s="9" t="s">
        <v>25</v>
      </c>
    </row>
    <row r="104" spans="1:11" ht="15" x14ac:dyDescent="0.25">
      <c r="A104" t="s">
        <v>79</v>
      </c>
      <c r="B104" t="s">
        <v>17</v>
      </c>
      <c r="C104" s="1">
        <v>17</v>
      </c>
      <c r="D104" s="1">
        <f>0.2*17</f>
        <v>3.4000000000000004</v>
      </c>
      <c r="E104" s="1">
        <v>7</v>
      </c>
      <c r="F104" s="1">
        <v>0</v>
      </c>
      <c r="G104" s="1">
        <v>3</v>
      </c>
      <c r="H104" s="1">
        <v>5</v>
      </c>
      <c r="I104" s="1">
        <v>5</v>
      </c>
      <c r="K104" s="3">
        <f>SUM(D104:J104)</f>
        <v>23.4</v>
      </c>
    </row>
    <row r="105" spans="1:11" ht="15" x14ac:dyDescent="0.25">
      <c r="A105" t="s">
        <v>82</v>
      </c>
      <c r="B105" t="s">
        <v>22</v>
      </c>
      <c r="C105" s="1">
        <v>19</v>
      </c>
      <c r="D105" s="1">
        <f>0.2*19</f>
        <v>3.8000000000000003</v>
      </c>
      <c r="E105" s="1">
        <v>5</v>
      </c>
      <c r="F105" s="1">
        <v>0</v>
      </c>
      <c r="G105" s="1">
        <v>0</v>
      </c>
      <c r="H105" s="1">
        <v>0</v>
      </c>
      <c r="I105" s="1">
        <v>0</v>
      </c>
      <c r="K105" s="3">
        <f>SUM(D105:J105)</f>
        <v>8.8000000000000007</v>
      </c>
    </row>
    <row r="106" spans="1:11" ht="15" x14ac:dyDescent="0.25">
      <c r="A106" t="s">
        <v>83</v>
      </c>
      <c r="B106" t="s">
        <v>49</v>
      </c>
      <c r="C106" s="1">
        <v>0</v>
      </c>
      <c r="D106" s="1">
        <v>0</v>
      </c>
      <c r="E106" s="1">
        <v>3</v>
      </c>
      <c r="F106" s="1">
        <v>5</v>
      </c>
      <c r="G106" s="1">
        <v>5</v>
      </c>
      <c r="H106" s="1">
        <v>7</v>
      </c>
      <c r="I106" s="1">
        <v>0</v>
      </c>
      <c r="K106" s="3">
        <f>SUM(D106:J106)</f>
        <v>20</v>
      </c>
    </row>
    <row r="107" spans="1:11" ht="15" x14ac:dyDescent="0.25">
      <c r="A107" t="s">
        <v>81</v>
      </c>
      <c r="B107" t="s">
        <v>11</v>
      </c>
      <c r="C107" s="1">
        <v>0</v>
      </c>
      <c r="D107" s="1">
        <v>0</v>
      </c>
      <c r="E107" s="1">
        <v>3</v>
      </c>
      <c r="F107" s="1">
        <v>0</v>
      </c>
      <c r="G107" s="1">
        <v>7</v>
      </c>
      <c r="H107" s="1">
        <v>3</v>
      </c>
      <c r="I107" s="1">
        <v>7</v>
      </c>
      <c r="K107" s="3">
        <f>SUM(D107:J107)</f>
        <v>20</v>
      </c>
    </row>
    <row r="108" spans="1:11" ht="15" x14ac:dyDescent="0.25">
      <c r="A108" t="s">
        <v>84</v>
      </c>
      <c r="B108" t="s">
        <v>85</v>
      </c>
      <c r="C108" s="1">
        <v>0</v>
      </c>
      <c r="D108" s="1">
        <v>0</v>
      </c>
      <c r="E108" s="1">
        <v>0</v>
      </c>
      <c r="F108" s="1">
        <v>3</v>
      </c>
      <c r="G108" s="1">
        <v>3</v>
      </c>
      <c r="H108" s="1">
        <v>3</v>
      </c>
      <c r="I108" s="1">
        <v>0</v>
      </c>
      <c r="K108" s="3">
        <f>SUM(D108:J108)</f>
        <v>9</v>
      </c>
    </row>
    <row r="110" spans="1:11" ht="15" x14ac:dyDescent="0.25">
      <c r="A110" s="9" t="s">
        <v>37</v>
      </c>
    </row>
    <row r="111" spans="1:11" ht="15" x14ac:dyDescent="0.25">
      <c r="A111" t="s">
        <v>82</v>
      </c>
      <c r="B111" t="s">
        <v>22</v>
      </c>
      <c r="C111" s="1">
        <v>10</v>
      </c>
      <c r="D111" s="1">
        <f>0.2*10</f>
        <v>2</v>
      </c>
      <c r="E111" s="1">
        <v>7</v>
      </c>
      <c r="F111" s="1">
        <v>7</v>
      </c>
      <c r="G111" s="1">
        <v>7</v>
      </c>
      <c r="H111" s="1">
        <v>7</v>
      </c>
      <c r="I111" s="1">
        <v>3</v>
      </c>
      <c r="K111" s="3">
        <f t="shared" ref="K111:K116" si="5">SUM(D111:J111)</f>
        <v>33</v>
      </c>
    </row>
    <row r="112" spans="1:11" ht="15" x14ac:dyDescent="0.25">
      <c r="A112" t="s">
        <v>86</v>
      </c>
      <c r="B112" t="s">
        <v>87</v>
      </c>
      <c r="C112" s="1">
        <v>0</v>
      </c>
      <c r="D112" s="1">
        <v>0</v>
      </c>
      <c r="E112" s="1">
        <v>5</v>
      </c>
      <c r="F112" s="1">
        <v>0</v>
      </c>
      <c r="G112" s="1">
        <v>5</v>
      </c>
      <c r="H112" s="1">
        <v>0</v>
      </c>
      <c r="I112" s="1">
        <v>0</v>
      </c>
      <c r="K112" s="3">
        <f t="shared" si="5"/>
        <v>10</v>
      </c>
    </row>
    <row r="113" spans="1:11" ht="15" x14ac:dyDescent="0.25">
      <c r="A113" t="s">
        <v>79</v>
      </c>
      <c r="B113" t="s">
        <v>17</v>
      </c>
      <c r="C113" s="1">
        <v>0</v>
      </c>
      <c r="D113" s="1">
        <v>0</v>
      </c>
      <c r="E113" s="1">
        <v>3</v>
      </c>
      <c r="F113" s="1">
        <v>0</v>
      </c>
      <c r="G113" s="1">
        <v>0</v>
      </c>
      <c r="H113" s="1">
        <v>3</v>
      </c>
      <c r="I113" s="1">
        <v>0</v>
      </c>
      <c r="K113" s="3">
        <f t="shared" si="5"/>
        <v>6</v>
      </c>
    </row>
    <row r="114" spans="1:11" ht="15" x14ac:dyDescent="0.25">
      <c r="A114" t="s">
        <v>88</v>
      </c>
      <c r="B114" t="s">
        <v>15</v>
      </c>
      <c r="C114" s="1">
        <v>23.4</v>
      </c>
      <c r="D114" s="1">
        <f>0.2*23.4</f>
        <v>4.68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K114" s="3">
        <f t="shared" si="5"/>
        <v>4.68</v>
      </c>
    </row>
    <row r="115" spans="1:11" ht="15" x14ac:dyDescent="0.25">
      <c r="A115" t="s">
        <v>89</v>
      </c>
      <c r="B115" t="s">
        <v>90</v>
      </c>
      <c r="C115" s="1">
        <v>8</v>
      </c>
      <c r="D115" s="1">
        <f>0.2*8</f>
        <v>1.6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K115" s="3">
        <f t="shared" si="5"/>
        <v>1.6</v>
      </c>
    </row>
    <row r="116" spans="1:11" ht="15" x14ac:dyDescent="0.25">
      <c r="A116" t="s">
        <v>91</v>
      </c>
      <c r="B116" t="s">
        <v>17</v>
      </c>
      <c r="C116" s="1">
        <v>5.6</v>
      </c>
      <c r="D116" s="1">
        <f>0.2*5.6</f>
        <v>1.1199999999999999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K116" s="3">
        <f t="shared" si="5"/>
        <v>1.1199999999999999</v>
      </c>
    </row>
    <row r="117" spans="1:11" ht="15" x14ac:dyDescent="0.25">
      <c r="A117" t="s">
        <v>83</v>
      </c>
      <c r="B117" t="s">
        <v>269</v>
      </c>
      <c r="C117" s="1">
        <v>0</v>
      </c>
      <c r="D117" s="1">
        <v>0</v>
      </c>
      <c r="E117" s="1">
        <v>0</v>
      </c>
      <c r="F117" s="1">
        <v>0</v>
      </c>
      <c r="G117" s="1">
        <v>3</v>
      </c>
      <c r="H117" s="1">
        <v>0</v>
      </c>
      <c r="I117" s="1">
        <v>0</v>
      </c>
      <c r="K117" s="3">
        <f>SUM(D117:J117)</f>
        <v>3</v>
      </c>
    </row>
    <row r="118" spans="1:11" ht="15" x14ac:dyDescent="0.25">
      <c r="A118" t="s">
        <v>293</v>
      </c>
      <c r="B118" t="s">
        <v>24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5</v>
      </c>
      <c r="I118" s="1">
        <v>7</v>
      </c>
      <c r="K118" s="3">
        <f>SUM(D118:J118)</f>
        <v>12</v>
      </c>
    </row>
    <row r="119" spans="1:11" ht="15" x14ac:dyDescent="0.25">
      <c r="A119" t="s">
        <v>81</v>
      </c>
      <c r="B119" t="s">
        <v>11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</v>
      </c>
      <c r="K119" s="3">
        <f>SUM(D119:J119)</f>
        <v>5</v>
      </c>
    </row>
    <row r="120" spans="1:11" ht="15" x14ac:dyDescent="0.25">
      <c r="A120" t="s">
        <v>84</v>
      </c>
      <c r="B120" t="s">
        <v>85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</v>
      </c>
      <c r="K120" s="3">
        <f>SUM(D120:J120)</f>
        <v>3</v>
      </c>
    </row>
    <row r="122" spans="1:11" ht="15" x14ac:dyDescent="0.25">
      <c r="A122" s="9" t="s">
        <v>92</v>
      </c>
    </row>
    <row r="123" spans="1:11" ht="15" x14ac:dyDescent="0.25">
      <c r="A123" t="s">
        <v>93</v>
      </c>
      <c r="B123" t="s">
        <v>39</v>
      </c>
      <c r="C123" s="1">
        <v>14</v>
      </c>
      <c r="D123" s="1">
        <f>0.2*14</f>
        <v>2.8000000000000003</v>
      </c>
      <c r="E123" s="1">
        <v>7</v>
      </c>
      <c r="F123" s="1">
        <v>0</v>
      </c>
      <c r="G123" s="1">
        <v>0</v>
      </c>
      <c r="H123" s="1">
        <v>0</v>
      </c>
      <c r="I123" s="1">
        <v>0</v>
      </c>
      <c r="K123" s="3">
        <f t="shared" ref="K123:K131" si="6">SUM(D123:J123)</f>
        <v>9.8000000000000007</v>
      </c>
    </row>
    <row r="124" spans="1:11" ht="15" x14ac:dyDescent="0.25">
      <c r="A124" t="s">
        <v>86</v>
      </c>
      <c r="B124" t="s">
        <v>87</v>
      </c>
      <c r="C124" s="1">
        <v>0</v>
      </c>
      <c r="D124" s="1">
        <v>0</v>
      </c>
      <c r="E124" s="1">
        <v>5</v>
      </c>
      <c r="F124" s="1">
        <v>5</v>
      </c>
      <c r="G124" s="1">
        <v>5</v>
      </c>
      <c r="H124" s="1">
        <v>7</v>
      </c>
      <c r="I124" s="1">
        <v>7</v>
      </c>
      <c r="K124" s="3">
        <f t="shared" si="6"/>
        <v>29</v>
      </c>
    </row>
    <row r="125" spans="1:11" ht="15" x14ac:dyDescent="0.25">
      <c r="A125" t="s">
        <v>94</v>
      </c>
      <c r="B125" t="s">
        <v>90</v>
      </c>
      <c r="C125" s="1">
        <v>30</v>
      </c>
      <c r="D125" s="1">
        <f>0.2*30</f>
        <v>6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K125" s="3">
        <f t="shared" si="6"/>
        <v>6</v>
      </c>
    </row>
    <row r="126" spans="1:11" ht="15" x14ac:dyDescent="0.25">
      <c r="A126" t="s">
        <v>95</v>
      </c>
      <c r="B126" t="s">
        <v>24</v>
      </c>
      <c r="C126" s="1">
        <v>16</v>
      </c>
      <c r="D126" s="1">
        <f>0.2*16</f>
        <v>3.2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K126" s="3">
        <f t="shared" si="6"/>
        <v>3.2</v>
      </c>
    </row>
    <row r="127" spans="1:11" ht="15" x14ac:dyDescent="0.25">
      <c r="A127" t="s">
        <v>96</v>
      </c>
      <c r="B127" t="s">
        <v>22</v>
      </c>
      <c r="C127" s="1">
        <v>15.8</v>
      </c>
      <c r="D127" s="1">
        <f>0.2*15.8</f>
        <v>3.16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K127" s="3">
        <f t="shared" si="6"/>
        <v>3.16</v>
      </c>
    </row>
    <row r="128" spans="1:11" ht="15" x14ac:dyDescent="0.25">
      <c r="A128" t="s">
        <v>91</v>
      </c>
      <c r="B128" t="s">
        <v>17</v>
      </c>
      <c r="C128" s="1">
        <v>6</v>
      </c>
      <c r="D128" s="1">
        <f>0.2*6</f>
        <v>1.2000000000000002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K128" s="3">
        <f t="shared" si="6"/>
        <v>1.2000000000000002</v>
      </c>
    </row>
    <row r="129" spans="1:11" ht="15" x14ac:dyDescent="0.25">
      <c r="A129" t="s">
        <v>97</v>
      </c>
      <c r="B129" t="s">
        <v>39</v>
      </c>
      <c r="C129" s="1">
        <v>3.6</v>
      </c>
      <c r="D129" s="1">
        <f>0.2*3.6</f>
        <v>0.72000000000000008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K129" s="3">
        <f t="shared" si="6"/>
        <v>0.72000000000000008</v>
      </c>
    </row>
    <row r="130" spans="1:11" ht="15" x14ac:dyDescent="0.25">
      <c r="A130" t="s">
        <v>268</v>
      </c>
      <c r="B130" t="s">
        <v>269</v>
      </c>
      <c r="C130" s="1">
        <v>0</v>
      </c>
      <c r="D130" s="1">
        <v>0</v>
      </c>
      <c r="E130" s="1">
        <v>0</v>
      </c>
      <c r="F130" s="1">
        <v>3</v>
      </c>
      <c r="G130" s="1">
        <v>7</v>
      </c>
      <c r="H130" s="1">
        <v>0</v>
      </c>
      <c r="I130" s="1">
        <v>0</v>
      </c>
      <c r="K130" s="3">
        <f t="shared" si="6"/>
        <v>10</v>
      </c>
    </row>
    <row r="131" spans="1:11" ht="15" x14ac:dyDescent="0.25">
      <c r="A131" t="s">
        <v>298</v>
      </c>
      <c r="B131" t="s">
        <v>299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5</v>
      </c>
      <c r="K131" s="3">
        <f t="shared" si="6"/>
        <v>5</v>
      </c>
    </row>
    <row r="133" spans="1:11" ht="15" x14ac:dyDescent="0.25">
      <c r="A133" s="9" t="s">
        <v>98</v>
      </c>
    </row>
    <row r="134" spans="1:11" ht="15" x14ac:dyDescent="0.25">
      <c r="A134" t="s">
        <v>95</v>
      </c>
      <c r="B134" t="s">
        <v>24</v>
      </c>
      <c r="C134" s="1">
        <v>12</v>
      </c>
      <c r="D134" s="1">
        <f>0.2*12</f>
        <v>2.4000000000000004</v>
      </c>
      <c r="E134" s="1">
        <v>7</v>
      </c>
      <c r="F134" s="1">
        <v>0</v>
      </c>
      <c r="G134" s="1">
        <v>0</v>
      </c>
      <c r="H134" s="1">
        <v>0</v>
      </c>
      <c r="I134" s="1">
        <v>0</v>
      </c>
      <c r="K134" s="3">
        <f t="shared" ref="K134:K139" si="7">SUM(D134:J134)</f>
        <v>9.4</v>
      </c>
    </row>
    <row r="135" spans="1:11" ht="15" x14ac:dyDescent="0.25">
      <c r="A135" t="s">
        <v>93</v>
      </c>
      <c r="B135" t="s">
        <v>39</v>
      </c>
      <c r="C135" s="1">
        <v>0</v>
      </c>
      <c r="D135" s="1">
        <v>0</v>
      </c>
      <c r="E135" s="1">
        <v>5</v>
      </c>
      <c r="F135" s="1">
        <v>7</v>
      </c>
      <c r="G135" s="1">
        <v>7</v>
      </c>
      <c r="H135" s="1">
        <v>0</v>
      </c>
      <c r="I135" s="1">
        <v>5</v>
      </c>
      <c r="K135" s="3">
        <f t="shared" si="7"/>
        <v>24</v>
      </c>
    </row>
    <row r="136" spans="1:11" ht="15" x14ac:dyDescent="0.25">
      <c r="A136" t="s">
        <v>99</v>
      </c>
      <c r="B136" t="s">
        <v>11</v>
      </c>
      <c r="C136" s="1">
        <v>0</v>
      </c>
      <c r="D136" s="1">
        <v>0</v>
      </c>
      <c r="E136" s="1">
        <v>3</v>
      </c>
      <c r="F136" s="1">
        <v>5</v>
      </c>
      <c r="G136" s="1">
        <v>5</v>
      </c>
      <c r="H136" s="1">
        <v>0</v>
      </c>
      <c r="I136" s="1">
        <v>0</v>
      </c>
      <c r="K136" s="3">
        <f t="shared" si="7"/>
        <v>13</v>
      </c>
    </row>
    <row r="137" spans="1:11" ht="15" x14ac:dyDescent="0.25">
      <c r="A137" t="s">
        <v>97</v>
      </c>
      <c r="B137" t="s">
        <v>39</v>
      </c>
      <c r="C137" s="1">
        <v>19</v>
      </c>
      <c r="D137" s="1">
        <f>0.2*19</f>
        <v>3.8000000000000003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K137" s="3">
        <f t="shared" si="7"/>
        <v>3.8000000000000003</v>
      </c>
    </row>
    <row r="138" spans="1:11" ht="15" x14ac:dyDescent="0.25">
      <c r="A138" t="s">
        <v>100</v>
      </c>
      <c r="B138" t="s">
        <v>17</v>
      </c>
      <c r="C138" s="1">
        <v>6</v>
      </c>
      <c r="D138" s="1">
        <f>0.2*6</f>
        <v>1.2000000000000002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K138" s="3">
        <f t="shared" si="7"/>
        <v>1.2000000000000002</v>
      </c>
    </row>
    <row r="139" spans="1:11" ht="15" x14ac:dyDescent="0.25">
      <c r="A139" t="s">
        <v>94</v>
      </c>
      <c r="B139" t="s">
        <v>90</v>
      </c>
      <c r="C139" s="1">
        <v>6</v>
      </c>
      <c r="D139" s="1">
        <f>0.2*6</f>
        <v>1.2000000000000002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K139" s="3">
        <f t="shared" si="7"/>
        <v>1.2000000000000002</v>
      </c>
    </row>
    <row r="140" spans="1:11" ht="15" x14ac:dyDescent="0.25">
      <c r="A140" t="s">
        <v>288</v>
      </c>
      <c r="B140" t="s">
        <v>294</v>
      </c>
      <c r="C140" s="1">
        <v>0</v>
      </c>
      <c r="D140" s="1">
        <v>0</v>
      </c>
      <c r="E140" s="1">
        <v>0</v>
      </c>
      <c r="F140" s="1">
        <v>0</v>
      </c>
      <c r="G140" s="1">
        <v>3</v>
      </c>
      <c r="H140" s="1">
        <v>0</v>
      </c>
      <c r="I140" s="1">
        <v>7</v>
      </c>
      <c r="K140" s="3">
        <f>SUM(D140:J140)</f>
        <v>10</v>
      </c>
    </row>
    <row r="142" spans="1:11" ht="15" x14ac:dyDescent="0.25">
      <c r="A142" s="9" t="s">
        <v>101</v>
      </c>
    </row>
    <row r="143" spans="1:11" ht="15" x14ac:dyDescent="0.25">
      <c r="A143" t="s">
        <v>95</v>
      </c>
      <c r="B143" t="s">
        <v>24</v>
      </c>
      <c r="C143" s="1">
        <v>0</v>
      </c>
      <c r="D143" s="1">
        <v>0</v>
      </c>
      <c r="E143" s="1">
        <v>7</v>
      </c>
      <c r="F143" s="1">
        <v>7</v>
      </c>
      <c r="G143" s="1">
        <v>7</v>
      </c>
      <c r="H143" s="1">
        <v>0</v>
      </c>
      <c r="I143" s="1">
        <v>7</v>
      </c>
      <c r="K143" s="3">
        <f t="shared" ref="K143:K153" si="8">SUM(D143:J143)</f>
        <v>28</v>
      </c>
    </row>
    <row r="144" spans="1:11" ht="15" x14ac:dyDescent="0.25">
      <c r="A144" t="s">
        <v>102</v>
      </c>
      <c r="B144" t="s">
        <v>24</v>
      </c>
      <c r="C144" s="1">
        <v>18</v>
      </c>
      <c r="D144" s="1">
        <f>0.2*18</f>
        <v>3.6</v>
      </c>
      <c r="E144" s="1">
        <v>5</v>
      </c>
      <c r="F144" s="1">
        <v>0</v>
      </c>
      <c r="G144" s="1">
        <v>0</v>
      </c>
      <c r="H144" s="1">
        <v>0</v>
      </c>
      <c r="I144" s="1">
        <v>0</v>
      </c>
      <c r="K144" s="3">
        <f t="shared" si="8"/>
        <v>8.6</v>
      </c>
    </row>
    <row r="145" spans="1:11" ht="15" x14ac:dyDescent="0.25">
      <c r="A145" t="s">
        <v>100</v>
      </c>
      <c r="B145" t="s">
        <v>17</v>
      </c>
      <c r="C145" s="1">
        <v>8</v>
      </c>
      <c r="D145" s="1">
        <f>0.2*8</f>
        <v>1.6</v>
      </c>
      <c r="E145" s="1">
        <v>3</v>
      </c>
      <c r="F145" s="1">
        <v>0</v>
      </c>
      <c r="G145" s="1">
        <v>0</v>
      </c>
      <c r="H145" s="1">
        <v>0</v>
      </c>
      <c r="I145" s="1">
        <v>0</v>
      </c>
      <c r="K145" s="3">
        <f t="shared" si="8"/>
        <v>4.5999999999999996</v>
      </c>
    </row>
    <row r="146" spans="1:11" ht="15" x14ac:dyDescent="0.25">
      <c r="A146" t="s">
        <v>103</v>
      </c>
      <c r="B146" t="s">
        <v>13</v>
      </c>
      <c r="C146" s="1">
        <v>0</v>
      </c>
      <c r="D146" s="1">
        <v>0</v>
      </c>
      <c r="E146" s="1">
        <v>3</v>
      </c>
      <c r="F146" s="1">
        <v>5</v>
      </c>
      <c r="G146" s="1">
        <v>0</v>
      </c>
      <c r="H146" s="1">
        <v>0</v>
      </c>
      <c r="I146" s="1">
        <v>0</v>
      </c>
      <c r="K146" s="3">
        <f t="shared" si="8"/>
        <v>8</v>
      </c>
    </row>
    <row r="147" spans="1:11" ht="15" x14ac:dyDescent="0.25">
      <c r="A147" t="s">
        <v>104</v>
      </c>
      <c r="B147" t="s">
        <v>90</v>
      </c>
      <c r="C147" s="1">
        <v>33</v>
      </c>
      <c r="D147" s="1">
        <f>0.2*33</f>
        <v>6.6000000000000005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K147" s="3">
        <f t="shared" si="8"/>
        <v>6.6000000000000005</v>
      </c>
    </row>
    <row r="148" spans="1:11" ht="15" x14ac:dyDescent="0.25">
      <c r="A148" t="s">
        <v>105</v>
      </c>
      <c r="B148" t="s">
        <v>17</v>
      </c>
      <c r="C148" s="1">
        <v>8.4</v>
      </c>
      <c r="D148" s="1">
        <f>0.2*8.4</f>
        <v>1.6800000000000002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K148" s="3">
        <f t="shared" si="8"/>
        <v>1.6800000000000002</v>
      </c>
    </row>
    <row r="149" spans="1:11" ht="15" x14ac:dyDescent="0.25">
      <c r="A149" t="s">
        <v>106</v>
      </c>
      <c r="B149" t="s">
        <v>51</v>
      </c>
      <c r="C149" s="1">
        <v>6.6</v>
      </c>
      <c r="D149" s="1">
        <f>0.2*6.6</f>
        <v>1.32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K149" s="3">
        <f t="shared" si="8"/>
        <v>1.32</v>
      </c>
    </row>
    <row r="150" spans="1:11" ht="15" x14ac:dyDescent="0.25">
      <c r="A150" t="s">
        <v>107</v>
      </c>
      <c r="B150" t="s">
        <v>17</v>
      </c>
      <c r="C150" s="1">
        <v>6</v>
      </c>
      <c r="D150" s="1">
        <f>0.2*6</f>
        <v>1.2000000000000002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K150" s="3">
        <f t="shared" si="8"/>
        <v>1.2000000000000002</v>
      </c>
    </row>
    <row r="151" spans="1:11" ht="15" x14ac:dyDescent="0.25">
      <c r="A151" t="s">
        <v>108</v>
      </c>
      <c r="B151" t="s">
        <v>87</v>
      </c>
      <c r="C151" s="1">
        <v>6</v>
      </c>
      <c r="D151" s="1">
        <f>0.2*6</f>
        <v>1.2000000000000002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K151" s="3">
        <f t="shared" si="8"/>
        <v>1.2000000000000002</v>
      </c>
    </row>
    <row r="152" spans="1:11" ht="15" x14ac:dyDescent="0.25">
      <c r="A152" t="s">
        <v>109</v>
      </c>
      <c r="B152" t="s">
        <v>17</v>
      </c>
      <c r="C152" s="1">
        <v>3</v>
      </c>
      <c r="D152" s="1">
        <f>0.2*3</f>
        <v>0.60000000000000009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K152" s="3">
        <f t="shared" si="8"/>
        <v>0.60000000000000009</v>
      </c>
    </row>
    <row r="153" spans="1:11" ht="15" x14ac:dyDescent="0.25">
      <c r="A153" t="s">
        <v>270</v>
      </c>
      <c r="B153" t="s">
        <v>271</v>
      </c>
      <c r="C153" s="1">
        <v>0</v>
      </c>
      <c r="D153" s="1">
        <v>0</v>
      </c>
      <c r="E153" s="1">
        <v>0</v>
      </c>
      <c r="F153" s="1">
        <v>3</v>
      </c>
      <c r="G153" s="1">
        <v>5</v>
      </c>
      <c r="H153" s="1">
        <v>0</v>
      </c>
      <c r="I153" s="1">
        <v>0</v>
      </c>
      <c r="K153" s="3">
        <f t="shared" si="8"/>
        <v>8</v>
      </c>
    </row>
    <row r="154" spans="1:11" ht="15" x14ac:dyDescent="0.25">
      <c r="A154" t="s">
        <v>289</v>
      </c>
      <c r="B154" t="s">
        <v>13</v>
      </c>
      <c r="C154" s="1">
        <v>0</v>
      </c>
      <c r="D154" s="1">
        <v>0</v>
      </c>
      <c r="E154" s="1">
        <v>0</v>
      </c>
      <c r="F154" s="1">
        <v>0</v>
      </c>
      <c r="G154" s="1">
        <v>3</v>
      </c>
      <c r="H154" s="1">
        <v>0</v>
      </c>
      <c r="I154" s="1">
        <v>0</v>
      </c>
      <c r="K154" s="3">
        <f>SUM(D154:J154)</f>
        <v>3</v>
      </c>
    </row>
    <row r="155" spans="1:11" ht="15" x14ac:dyDescent="0.25">
      <c r="A155" t="s">
        <v>96</v>
      </c>
      <c r="B155" t="s">
        <v>22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7</v>
      </c>
      <c r="I155" s="1">
        <v>3</v>
      </c>
      <c r="K155" s="3">
        <f>SUM(D155:J155)</f>
        <v>10</v>
      </c>
    </row>
    <row r="156" spans="1:11" ht="15" x14ac:dyDescent="0.25">
      <c r="A156" t="s">
        <v>288</v>
      </c>
      <c r="B156" t="s">
        <v>294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5</v>
      </c>
      <c r="I156" s="1">
        <v>5</v>
      </c>
      <c r="K156" s="3">
        <f>SUM(D156:J156)</f>
        <v>10</v>
      </c>
    </row>
    <row r="158" spans="1:11" ht="15" x14ac:dyDescent="0.25">
      <c r="A158" s="9" t="s">
        <v>110</v>
      </c>
    </row>
    <row r="159" spans="1:11" ht="15" x14ac:dyDescent="0.25">
      <c r="A159" t="s">
        <v>106</v>
      </c>
      <c r="B159" t="s">
        <v>51</v>
      </c>
      <c r="C159" s="1">
        <v>0</v>
      </c>
      <c r="D159" s="1">
        <v>0</v>
      </c>
      <c r="E159" s="1">
        <v>7</v>
      </c>
      <c r="F159" s="1">
        <v>3</v>
      </c>
      <c r="G159" s="1">
        <v>3</v>
      </c>
      <c r="H159" s="1">
        <v>0</v>
      </c>
      <c r="I159" s="1">
        <v>0</v>
      </c>
      <c r="K159" s="3">
        <f t="shared" ref="K159:K164" si="9">SUM(D159:J159)</f>
        <v>13</v>
      </c>
    </row>
    <row r="160" spans="1:11" ht="15" x14ac:dyDescent="0.25">
      <c r="A160" t="s">
        <v>108</v>
      </c>
      <c r="B160" t="s">
        <v>87</v>
      </c>
      <c r="C160" s="1">
        <v>0</v>
      </c>
      <c r="D160" s="1">
        <v>0</v>
      </c>
      <c r="E160" s="1">
        <v>5</v>
      </c>
      <c r="F160" s="1">
        <v>0</v>
      </c>
      <c r="G160" s="1">
        <v>0</v>
      </c>
      <c r="H160" s="1">
        <v>0</v>
      </c>
      <c r="I160" s="1">
        <v>0</v>
      </c>
      <c r="K160" s="3">
        <f t="shared" si="9"/>
        <v>5</v>
      </c>
    </row>
    <row r="161" spans="1:11" ht="15" x14ac:dyDescent="0.25">
      <c r="A161" t="s">
        <v>102</v>
      </c>
      <c r="B161" t="s">
        <v>24</v>
      </c>
      <c r="C161" s="1">
        <v>0</v>
      </c>
      <c r="D161" s="1">
        <v>0</v>
      </c>
      <c r="E161" s="1">
        <v>3</v>
      </c>
      <c r="F161" s="1">
        <v>5</v>
      </c>
      <c r="G161" s="1">
        <v>0</v>
      </c>
      <c r="H161" s="1">
        <v>3</v>
      </c>
      <c r="I161" s="1">
        <v>0</v>
      </c>
      <c r="K161" s="3">
        <f t="shared" si="9"/>
        <v>11</v>
      </c>
    </row>
    <row r="162" spans="1:11" ht="15" x14ac:dyDescent="0.25">
      <c r="A162" t="s">
        <v>111</v>
      </c>
      <c r="B162" t="s">
        <v>39</v>
      </c>
      <c r="C162" s="1">
        <v>5.4</v>
      </c>
      <c r="D162" s="1">
        <f>0.2*5.4</f>
        <v>1.08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K162" s="3">
        <f t="shared" si="9"/>
        <v>1.08</v>
      </c>
    </row>
    <row r="163" spans="1:11" ht="15" x14ac:dyDescent="0.25">
      <c r="A163" t="s">
        <v>107</v>
      </c>
      <c r="B163" t="s">
        <v>17</v>
      </c>
      <c r="C163" s="1">
        <v>3</v>
      </c>
      <c r="D163" s="1">
        <f>0.2*3</f>
        <v>0.60000000000000009</v>
      </c>
      <c r="E163" s="1">
        <v>0</v>
      </c>
      <c r="F163" s="1">
        <v>0</v>
      </c>
      <c r="G163" s="1">
        <v>3</v>
      </c>
      <c r="H163" s="1">
        <v>3</v>
      </c>
      <c r="I163" s="1">
        <v>5</v>
      </c>
      <c r="K163" s="3">
        <f t="shared" si="9"/>
        <v>11.6</v>
      </c>
    </row>
    <row r="164" spans="1:11" ht="15" x14ac:dyDescent="0.25">
      <c r="A164" t="s">
        <v>100</v>
      </c>
      <c r="B164" t="s">
        <v>17</v>
      </c>
      <c r="C164" s="1">
        <v>0</v>
      </c>
      <c r="D164" s="1">
        <v>0</v>
      </c>
      <c r="E164" s="1">
        <v>0</v>
      </c>
      <c r="F164" s="1">
        <v>7</v>
      </c>
      <c r="G164" s="1">
        <v>7</v>
      </c>
      <c r="H164" s="1">
        <v>7</v>
      </c>
      <c r="I164" s="1">
        <v>0</v>
      </c>
      <c r="K164" s="3">
        <f t="shared" si="9"/>
        <v>21</v>
      </c>
    </row>
    <row r="165" spans="1:11" ht="15" x14ac:dyDescent="0.25">
      <c r="A165" t="s">
        <v>103</v>
      </c>
      <c r="B165" t="s">
        <v>13</v>
      </c>
      <c r="C165" s="1">
        <v>0</v>
      </c>
      <c r="D165" s="1">
        <v>0</v>
      </c>
      <c r="E165" s="1">
        <v>0</v>
      </c>
      <c r="F165" s="1">
        <v>0</v>
      </c>
      <c r="G165" s="1">
        <v>5</v>
      </c>
      <c r="H165" s="1">
        <v>5</v>
      </c>
      <c r="I165" s="1">
        <v>7</v>
      </c>
      <c r="K165" s="3">
        <f>SUM(D165:J165)</f>
        <v>17</v>
      </c>
    </row>
    <row r="167" spans="1:11" ht="15" x14ac:dyDescent="0.25">
      <c r="A167" s="9" t="s">
        <v>112</v>
      </c>
    </row>
    <row r="169" spans="1:11" ht="15" x14ac:dyDescent="0.25">
      <c r="A169" s="9" t="s">
        <v>113</v>
      </c>
    </row>
    <row r="170" spans="1:11" ht="15" x14ac:dyDescent="0.25">
      <c r="A170" t="s">
        <v>114</v>
      </c>
      <c r="B170" t="s">
        <v>90</v>
      </c>
      <c r="C170" s="1">
        <v>5</v>
      </c>
      <c r="D170" s="1">
        <f>0.2*5</f>
        <v>1</v>
      </c>
      <c r="E170" s="1">
        <v>0</v>
      </c>
      <c r="F170" s="1">
        <v>7</v>
      </c>
      <c r="G170" s="1">
        <v>7</v>
      </c>
      <c r="H170" s="1">
        <v>7</v>
      </c>
      <c r="I170" s="1">
        <v>0</v>
      </c>
      <c r="K170" s="3">
        <f>SUM(D170:J170)</f>
        <v>22</v>
      </c>
    </row>
    <row r="171" spans="1:11" ht="15" x14ac:dyDescent="0.25">
      <c r="A171" s="6" t="s">
        <v>272</v>
      </c>
      <c r="B171" t="s">
        <v>273</v>
      </c>
      <c r="C171" s="1">
        <v>0</v>
      </c>
      <c r="D171" s="1">
        <v>0</v>
      </c>
      <c r="E171" s="1">
        <v>0</v>
      </c>
      <c r="F171" s="1">
        <v>5</v>
      </c>
      <c r="G171" s="1">
        <v>5</v>
      </c>
      <c r="H171" s="1">
        <v>0</v>
      </c>
      <c r="I171" s="1">
        <v>0</v>
      </c>
      <c r="K171" s="3">
        <f>SUM(D171:J171)</f>
        <v>10</v>
      </c>
    </row>
    <row r="173" spans="1:11" ht="15" x14ac:dyDescent="0.25">
      <c r="A173" s="9" t="s">
        <v>115</v>
      </c>
    </row>
    <row r="174" spans="1:11" ht="15" x14ac:dyDescent="0.25">
      <c r="A174" s="9" t="s">
        <v>116</v>
      </c>
    </row>
    <row r="175" spans="1:11" ht="15" x14ac:dyDescent="0.25">
      <c r="A175" t="s">
        <v>42</v>
      </c>
      <c r="B175" t="s">
        <v>22</v>
      </c>
      <c r="C175" s="1">
        <v>5</v>
      </c>
      <c r="D175" s="1">
        <f>0.2*5</f>
        <v>1</v>
      </c>
      <c r="E175" s="1">
        <v>7</v>
      </c>
      <c r="F175" s="1">
        <v>5</v>
      </c>
      <c r="G175" s="1">
        <v>0</v>
      </c>
      <c r="H175" s="1">
        <v>0</v>
      </c>
      <c r="I175" s="1">
        <v>0</v>
      </c>
      <c r="K175" s="3">
        <f t="shared" ref="K175:K180" si="10">SUM(D175:J175)</f>
        <v>13</v>
      </c>
    </row>
    <row r="176" spans="1:11" ht="15" x14ac:dyDescent="0.25">
      <c r="A176" t="s">
        <v>41</v>
      </c>
      <c r="B176" t="s">
        <v>11</v>
      </c>
      <c r="C176" s="1">
        <v>0</v>
      </c>
      <c r="D176" s="1">
        <v>0</v>
      </c>
      <c r="E176" s="1">
        <v>5</v>
      </c>
      <c r="F176" s="1">
        <v>7</v>
      </c>
      <c r="G176" s="1">
        <v>0</v>
      </c>
      <c r="H176" s="1">
        <v>0</v>
      </c>
      <c r="I176" s="1">
        <v>0</v>
      </c>
      <c r="K176" s="3">
        <f t="shared" si="10"/>
        <v>12</v>
      </c>
    </row>
    <row r="177" spans="1:11" ht="15" x14ac:dyDescent="0.25">
      <c r="A177" t="s">
        <v>53</v>
      </c>
      <c r="B177" t="s">
        <v>54</v>
      </c>
      <c r="C177" s="1">
        <v>8</v>
      </c>
      <c r="D177" s="1">
        <f>0.2*8</f>
        <v>1.6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K177" s="3">
        <f t="shared" si="10"/>
        <v>1.6</v>
      </c>
    </row>
    <row r="178" spans="1:11" ht="15" x14ac:dyDescent="0.25">
      <c r="A178" t="s">
        <v>52</v>
      </c>
      <c r="B178" t="s">
        <v>17</v>
      </c>
      <c r="C178" s="1">
        <v>7</v>
      </c>
      <c r="D178" s="1">
        <f>0.2*7</f>
        <v>1.4000000000000001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K178" s="3">
        <f t="shared" si="10"/>
        <v>1.4000000000000001</v>
      </c>
    </row>
    <row r="179" spans="1:11" ht="15" x14ac:dyDescent="0.25">
      <c r="A179" t="s">
        <v>50</v>
      </c>
      <c r="B179" t="s">
        <v>51</v>
      </c>
      <c r="C179" s="1">
        <v>3</v>
      </c>
      <c r="D179" s="1">
        <f>0.2*3</f>
        <v>0.60000000000000009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K179" s="3">
        <f t="shared" si="10"/>
        <v>0.60000000000000009</v>
      </c>
    </row>
    <row r="180" spans="1:11" ht="15" x14ac:dyDescent="0.25">
      <c r="A180" t="s">
        <v>31</v>
      </c>
      <c r="B180" t="s">
        <v>193</v>
      </c>
      <c r="C180" s="1">
        <v>0</v>
      </c>
      <c r="D180" s="1">
        <v>0</v>
      </c>
      <c r="E180" s="1">
        <v>0</v>
      </c>
      <c r="F180" s="1">
        <v>3</v>
      </c>
      <c r="G180" s="1">
        <v>0</v>
      </c>
      <c r="H180" s="1">
        <v>0</v>
      </c>
      <c r="I180" s="1">
        <v>0</v>
      </c>
      <c r="K180" s="3">
        <f t="shared" si="10"/>
        <v>3</v>
      </c>
    </row>
    <row r="182" spans="1:11" ht="15" x14ac:dyDescent="0.25">
      <c r="A182" s="9" t="s">
        <v>117</v>
      </c>
    </row>
    <row r="183" spans="1:11" ht="15" x14ac:dyDescent="0.25">
      <c r="A183" t="s">
        <v>50</v>
      </c>
      <c r="B183" t="s">
        <v>51</v>
      </c>
      <c r="C183" s="1">
        <v>0</v>
      </c>
      <c r="D183" s="1">
        <v>0</v>
      </c>
      <c r="E183" s="1">
        <v>7</v>
      </c>
      <c r="F183" s="1">
        <v>5</v>
      </c>
      <c r="G183" s="1">
        <v>3</v>
      </c>
      <c r="H183" s="1">
        <v>5</v>
      </c>
      <c r="I183" s="1">
        <v>0</v>
      </c>
      <c r="K183" s="3">
        <f t="shared" ref="K183:K188" si="11">SUM(D183:J183)</f>
        <v>20</v>
      </c>
    </row>
    <row r="184" spans="1:11" ht="15" x14ac:dyDescent="0.25">
      <c r="A184" t="s">
        <v>42</v>
      </c>
      <c r="B184" t="s">
        <v>22</v>
      </c>
      <c r="C184" s="1">
        <v>0</v>
      </c>
      <c r="D184" s="1">
        <v>0</v>
      </c>
      <c r="E184" s="1">
        <v>5</v>
      </c>
      <c r="F184" s="1">
        <v>0</v>
      </c>
      <c r="G184" s="1">
        <v>0</v>
      </c>
      <c r="H184" s="1">
        <v>3</v>
      </c>
      <c r="I184" s="1">
        <v>5</v>
      </c>
      <c r="K184" s="3">
        <f t="shared" si="11"/>
        <v>13</v>
      </c>
    </row>
    <row r="185" spans="1:11" ht="15" x14ac:dyDescent="0.25">
      <c r="A185" t="s">
        <v>52</v>
      </c>
      <c r="B185" t="s">
        <v>17</v>
      </c>
      <c r="C185" s="1">
        <v>5</v>
      </c>
      <c r="D185" s="1">
        <f>0.2*5</f>
        <v>1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K185" s="3">
        <f t="shared" si="11"/>
        <v>4</v>
      </c>
    </row>
    <row r="186" spans="1:11" ht="15" x14ac:dyDescent="0.25">
      <c r="A186" t="s">
        <v>118</v>
      </c>
      <c r="B186" t="s">
        <v>17</v>
      </c>
      <c r="C186" s="1">
        <v>17</v>
      </c>
      <c r="D186" s="1">
        <f>0.2*17</f>
        <v>3.4000000000000004</v>
      </c>
      <c r="E186" s="1">
        <v>0</v>
      </c>
      <c r="F186" s="1">
        <v>0</v>
      </c>
      <c r="G186" s="1">
        <v>7</v>
      </c>
      <c r="H186" s="1">
        <v>0</v>
      </c>
      <c r="I186" s="1">
        <v>0</v>
      </c>
      <c r="K186" s="3">
        <f t="shared" si="11"/>
        <v>10.4</v>
      </c>
    </row>
    <row r="187" spans="1:11" ht="15" x14ac:dyDescent="0.25">
      <c r="A187" t="s">
        <v>119</v>
      </c>
      <c r="B187" t="s">
        <v>120</v>
      </c>
      <c r="C187" s="1">
        <v>14</v>
      </c>
      <c r="D187" s="1">
        <f>0.2*14</f>
        <v>2.8000000000000003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K187" s="3">
        <f t="shared" si="11"/>
        <v>2.8000000000000003</v>
      </c>
    </row>
    <row r="188" spans="1:11" ht="15" x14ac:dyDescent="0.25">
      <c r="A188" t="s">
        <v>41</v>
      </c>
      <c r="B188" t="s">
        <v>284</v>
      </c>
      <c r="C188" s="1">
        <v>0</v>
      </c>
      <c r="D188" s="1">
        <v>0</v>
      </c>
      <c r="E188" s="1">
        <v>0</v>
      </c>
      <c r="F188" s="1">
        <v>0</v>
      </c>
      <c r="G188" s="1">
        <v>5</v>
      </c>
      <c r="H188" s="1">
        <v>7</v>
      </c>
      <c r="I188" s="1">
        <v>7</v>
      </c>
      <c r="K188" s="3">
        <f t="shared" si="11"/>
        <v>19</v>
      </c>
    </row>
    <row r="190" spans="1:11" ht="15" x14ac:dyDescent="0.25">
      <c r="A190" s="9" t="s">
        <v>121</v>
      </c>
    </row>
    <row r="191" spans="1:11" ht="15" x14ac:dyDescent="0.25">
      <c r="A191" t="s">
        <v>57</v>
      </c>
      <c r="B191" t="s">
        <v>17</v>
      </c>
      <c r="C191" s="1">
        <v>14</v>
      </c>
      <c r="D191" s="1">
        <f>0.2*14</f>
        <v>2.8000000000000003</v>
      </c>
      <c r="E191" s="1">
        <v>0</v>
      </c>
      <c r="F191" s="1">
        <v>0</v>
      </c>
      <c r="G191" s="1">
        <v>0</v>
      </c>
      <c r="H191" s="1">
        <v>0</v>
      </c>
      <c r="I191" s="7">
        <v>0</v>
      </c>
      <c r="K191" s="3">
        <f>SUM(D191:J191)</f>
        <v>2.8000000000000003</v>
      </c>
    </row>
    <row r="192" spans="1:11" ht="15" x14ac:dyDescent="0.25">
      <c r="A192" t="s">
        <v>118</v>
      </c>
      <c r="B192" t="s">
        <v>17</v>
      </c>
      <c r="C192" s="1">
        <v>5</v>
      </c>
      <c r="D192" s="1">
        <f>0.2*5</f>
        <v>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K192" s="3">
        <f>SUM(D192:J192)</f>
        <v>1</v>
      </c>
    </row>
    <row r="193" spans="1:11" ht="15" x14ac:dyDescent="0.25">
      <c r="A193" t="s">
        <v>122</v>
      </c>
      <c r="B193" t="s">
        <v>123</v>
      </c>
      <c r="C193" s="1">
        <v>3</v>
      </c>
      <c r="D193" s="1">
        <f>0.2*3</f>
        <v>0.60000000000000009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K193" s="3">
        <f>SUM(D193:J193)</f>
        <v>0.60000000000000009</v>
      </c>
    </row>
    <row r="194" spans="1:11" ht="15" x14ac:dyDescent="0.25">
      <c r="A194" t="s">
        <v>52</v>
      </c>
      <c r="B194" t="s">
        <v>17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7</v>
      </c>
      <c r="I194" s="1">
        <v>0</v>
      </c>
      <c r="K194" s="3">
        <f>SUM(D194:J194)</f>
        <v>7</v>
      </c>
    </row>
    <row r="195" spans="1:11" ht="15" x14ac:dyDescent="0.25">
      <c r="A195" t="s">
        <v>118</v>
      </c>
      <c r="B195" t="s">
        <v>17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5</v>
      </c>
      <c r="I195" s="1">
        <v>0</v>
      </c>
      <c r="K195" s="3">
        <f>SUM(D195:J195)</f>
        <v>5</v>
      </c>
    </row>
    <row r="197" spans="1:11" ht="15" x14ac:dyDescent="0.25">
      <c r="A197" s="9" t="s">
        <v>124</v>
      </c>
    </row>
    <row r="198" spans="1:11" ht="15" x14ac:dyDescent="0.25">
      <c r="A198" t="s">
        <v>58</v>
      </c>
      <c r="B198" t="s">
        <v>17</v>
      </c>
      <c r="C198" s="1">
        <v>0</v>
      </c>
      <c r="D198" s="1">
        <v>0</v>
      </c>
      <c r="E198" s="1">
        <v>7</v>
      </c>
      <c r="F198" s="1">
        <v>0</v>
      </c>
      <c r="G198" s="1">
        <v>5</v>
      </c>
      <c r="H198" s="1">
        <v>7</v>
      </c>
      <c r="I198" s="1">
        <v>7</v>
      </c>
      <c r="K198" s="3">
        <f t="shared" ref="K198:K203" si="12">SUM(D198:J198)</f>
        <v>26</v>
      </c>
    </row>
    <row r="199" spans="1:11" ht="15" x14ac:dyDescent="0.25">
      <c r="A199" t="s">
        <v>62</v>
      </c>
      <c r="B199" t="s">
        <v>63</v>
      </c>
      <c r="C199" s="1">
        <v>0</v>
      </c>
      <c r="D199" s="1">
        <v>0</v>
      </c>
      <c r="E199" s="1">
        <v>5</v>
      </c>
      <c r="F199" s="1">
        <v>5</v>
      </c>
      <c r="G199" s="1">
        <v>3</v>
      </c>
      <c r="H199" s="1">
        <v>5</v>
      </c>
      <c r="I199" s="1">
        <v>0</v>
      </c>
      <c r="K199" s="3">
        <f t="shared" si="12"/>
        <v>18</v>
      </c>
    </row>
    <row r="200" spans="1:11" ht="15" x14ac:dyDescent="0.25">
      <c r="A200" t="s">
        <v>122</v>
      </c>
      <c r="B200" t="s">
        <v>123</v>
      </c>
      <c r="C200" s="1">
        <v>8</v>
      </c>
      <c r="D200" s="1">
        <f>0.2*8</f>
        <v>1.6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K200" s="3">
        <f t="shared" si="12"/>
        <v>1.6</v>
      </c>
    </row>
    <row r="201" spans="1:11" ht="15" x14ac:dyDescent="0.25">
      <c r="A201" t="s">
        <v>125</v>
      </c>
      <c r="B201" t="s">
        <v>120</v>
      </c>
      <c r="C201" s="1">
        <v>7</v>
      </c>
      <c r="D201" s="1">
        <f>0.2*7</f>
        <v>1.4000000000000001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K201" s="3">
        <f t="shared" si="12"/>
        <v>1.4000000000000001</v>
      </c>
    </row>
    <row r="202" spans="1:11" ht="15" x14ac:dyDescent="0.25">
      <c r="A202" t="s">
        <v>57</v>
      </c>
      <c r="B202" t="s">
        <v>17</v>
      </c>
      <c r="C202" s="1">
        <v>7</v>
      </c>
      <c r="D202" s="1">
        <f>0.2*7</f>
        <v>1.4000000000000001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K202" s="3">
        <f t="shared" si="12"/>
        <v>1.4000000000000001</v>
      </c>
    </row>
    <row r="203" spans="1:11" ht="15" x14ac:dyDescent="0.25">
      <c r="A203" t="s">
        <v>126</v>
      </c>
      <c r="B203" t="s">
        <v>32</v>
      </c>
      <c r="C203" s="1">
        <v>5</v>
      </c>
      <c r="D203" s="1">
        <f>0.2*5</f>
        <v>1</v>
      </c>
      <c r="E203" s="1">
        <v>0</v>
      </c>
      <c r="F203" s="1">
        <v>3</v>
      </c>
      <c r="G203" s="1">
        <v>0</v>
      </c>
      <c r="H203" s="1">
        <v>0</v>
      </c>
      <c r="I203" s="1">
        <v>0</v>
      </c>
      <c r="K203" s="3">
        <f t="shared" si="12"/>
        <v>4</v>
      </c>
    </row>
    <row r="204" spans="1:11" ht="15" x14ac:dyDescent="0.25">
      <c r="A204" t="s">
        <v>274</v>
      </c>
      <c r="B204" t="s">
        <v>263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K204" s="3">
        <f>SUM(D204:J204)</f>
        <v>0</v>
      </c>
    </row>
    <row r="205" spans="1:11" ht="15" x14ac:dyDescent="0.25">
      <c r="A205" t="s">
        <v>52</v>
      </c>
      <c r="B205" t="s">
        <v>17</v>
      </c>
      <c r="C205" s="1">
        <v>0</v>
      </c>
      <c r="D205" s="1">
        <v>0</v>
      </c>
      <c r="E205" s="1">
        <v>0</v>
      </c>
      <c r="F205" s="1">
        <v>0</v>
      </c>
      <c r="G205" s="1">
        <v>7</v>
      </c>
      <c r="H205" s="1">
        <v>0</v>
      </c>
      <c r="I205" s="1">
        <v>5</v>
      </c>
      <c r="K205" s="3">
        <f>SUM(D205:J205)</f>
        <v>12</v>
      </c>
    </row>
    <row r="206" spans="1:11" ht="15" x14ac:dyDescent="0.25">
      <c r="A206" t="s">
        <v>119</v>
      </c>
      <c r="B206" t="s">
        <v>120</v>
      </c>
      <c r="C206" s="1">
        <v>0</v>
      </c>
      <c r="D206" s="1">
        <v>0</v>
      </c>
      <c r="E206" s="1">
        <v>0</v>
      </c>
      <c r="F206" s="1">
        <v>0</v>
      </c>
      <c r="G206" s="1">
        <v>3</v>
      </c>
      <c r="H206" s="1">
        <v>0</v>
      </c>
      <c r="I206" s="1">
        <v>0</v>
      </c>
      <c r="K206" s="3">
        <f>SUM(D206:J206)</f>
        <v>3</v>
      </c>
    </row>
    <row r="208" spans="1:11" ht="15" x14ac:dyDescent="0.25">
      <c r="A208" s="9" t="s">
        <v>127</v>
      </c>
    </row>
    <row r="209" spans="1:11" ht="15" x14ac:dyDescent="0.25">
      <c r="A209" t="s">
        <v>128</v>
      </c>
      <c r="B209" t="s">
        <v>11</v>
      </c>
      <c r="C209" s="1">
        <v>17</v>
      </c>
      <c r="D209" s="1">
        <f>0.2*17</f>
        <v>3.4000000000000004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K209" s="3">
        <f t="shared" ref="K209:K215" si="13">SUM(D209:J209)</f>
        <v>3.4000000000000004</v>
      </c>
    </row>
    <row r="210" spans="1:11" ht="15" x14ac:dyDescent="0.25">
      <c r="A210" t="s">
        <v>129</v>
      </c>
      <c r="B210" t="s">
        <v>13</v>
      </c>
      <c r="C210" s="1">
        <v>25</v>
      </c>
      <c r="D210" s="1">
        <f>0.2*25</f>
        <v>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K210" s="3">
        <f t="shared" si="13"/>
        <v>5</v>
      </c>
    </row>
    <row r="211" spans="1:11" ht="15" x14ac:dyDescent="0.25">
      <c r="A211" t="s">
        <v>70</v>
      </c>
      <c r="B211" t="s">
        <v>32</v>
      </c>
      <c r="C211" s="1">
        <v>3</v>
      </c>
      <c r="D211" s="1">
        <f>0.2*3</f>
        <v>0.60000000000000009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K211" s="3">
        <f t="shared" si="13"/>
        <v>0.60000000000000009</v>
      </c>
    </row>
    <row r="212" spans="1:11" ht="15" x14ac:dyDescent="0.25">
      <c r="A212" t="s">
        <v>125</v>
      </c>
      <c r="B212" t="s">
        <v>120</v>
      </c>
      <c r="C212" s="1">
        <v>11</v>
      </c>
      <c r="D212" s="1">
        <f>0.2*11</f>
        <v>2.2000000000000002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K212" s="3">
        <f t="shared" si="13"/>
        <v>2.2000000000000002</v>
      </c>
    </row>
    <row r="213" spans="1:11" ht="15" x14ac:dyDescent="0.25">
      <c r="A213" t="s">
        <v>69</v>
      </c>
      <c r="B213" t="s">
        <v>32</v>
      </c>
      <c r="C213" s="1">
        <v>10</v>
      </c>
      <c r="D213" s="1">
        <f>0.2*10</f>
        <v>2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K213" s="3">
        <f t="shared" si="13"/>
        <v>2</v>
      </c>
    </row>
    <row r="214" spans="1:11" ht="15" x14ac:dyDescent="0.25">
      <c r="A214" t="s">
        <v>126</v>
      </c>
      <c r="B214" t="s">
        <v>32</v>
      </c>
      <c r="C214" s="1">
        <v>5</v>
      </c>
      <c r="D214" s="1">
        <f>0.2*5</f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K214" s="3">
        <f t="shared" si="13"/>
        <v>1</v>
      </c>
    </row>
    <row r="215" spans="1:11" ht="15" x14ac:dyDescent="0.25">
      <c r="A215" t="s">
        <v>130</v>
      </c>
      <c r="B215" t="s">
        <v>32</v>
      </c>
      <c r="C215" s="1">
        <v>3</v>
      </c>
      <c r="D215" s="1">
        <f>0.2*3</f>
        <v>0.60000000000000009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K215" s="3">
        <f t="shared" si="13"/>
        <v>0.60000000000000009</v>
      </c>
    </row>
    <row r="217" spans="1:11" ht="15" x14ac:dyDescent="0.25">
      <c r="A217" s="9" t="s">
        <v>131</v>
      </c>
    </row>
    <row r="218" spans="1:11" ht="15" x14ac:dyDescent="0.25">
      <c r="A218" t="s">
        <v>128</v>
      </c>
      <c r="B218" t="s">
        <v>11</v>
      </c>
      <c r="C218" s="1">
        <v>0</v>
      </c>
      <c r="D218" s="1">
        <v>0</v>
      </c>
      <c r="E218" s="1">
        <v>7</v>
      </c>
      <c r="F218" s="1">
        <v>3</v>
      </c>
      <c r="G218" s="1">
        <v>0</v>
      </c>
      <c r="H218" s="1">
        <v>5</v>
      </c>
      <c r="I218" s="1">
        <v>0</v>
      </c>
      <c r="K218" s="3">
        <f>SUM(D218:J218)</f>
        <v>15</v>
      </c>
    </row>
    <row r="219" spans="1:11" ht="15" x14ac:dyDescent="0.25">
      <c r="A219" t="s">
        <v>129</v>
      </c>
      <c r="B219" t="s">
        <v>13</v>
      </c>
      <c r="C219" s="1">
        <v>0</v>
      </c>
      <c r="D219" s="1">
        <v>0</v>
      </c>
      <c r="E219" s="1">
        <v>5</v>
      </c>
      <c r="F219" s="1">
        <v>0</v>
      </c>
      <c r="G219" s="1">
        <v>0</v>
      </c>
      <c r="H219" s="1">
        <v>0</v>
      </c>
      <c r="I219" s="1">
        <v>0</v>
      </c>
      <c r="K219" s="3">
        <f>SUM(D219:J219)</f>
        <v>5</v>
      </c>
    </row>
    <row r="220" spans="1:11" ht="15" x14ac:dyDescent="0.25">
      <c r="A220" t="s">
        <v>70</v>
      </c>
      <c r="B220" t="s">
        <v>32</v>
      </c>
      <c r="C220" s="1">
        <v>0</v>
      </c>
      <c r="D220" s="1">
        <v>0</v>
      </c>
      <c r="E220" s="1">
        <v>3</v>
      </c>
      <c r="F220" s="1">
        <v>0</v>
      </c>
      <c r="G220" s="1">
        <v>0</v>
      </c>
      <c r="H220" s="1">
        <v>0</v>
      </c>
      <c r="I220" s="1">
        <v>0</v>
      </c>
      <c r="K220" s="3">
        <f>SUM(D220:J220)</f>
        <v>3</v>
      </c>
    </row>
    <row r="221" spans="1:11" ht="15" x14ac:dyDescent="0.25">
      <c r="A221" t="s">
        <v>135</v>
      </c>
      <c r="B221" t="s">
        <v>17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7</v>
      </c>
      <c r="I221" s="1">
        <v>0</v>
      </c>
      <c r="K221" s="3">
        <f>SUM(D221:J221)</f>
        <v>7</v>
      </c>
    </row>
    <row r="222" spans="1:11" ht="15" x14ac:dyDescent="0.25">
      <c r="A222" t="s">
        <v>274</v>
      </c>
      <c r="B222" t="s">
        <v>263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3</v>
      </c>
      <c r="I222" s="1">
        <v>0</v>
      </c>
      <c r="K222" s="3">
        <f>SUM(D222:J222)</f>
        <v>3</v>
      </c>
    </row>
    <row r="224" spans="1:11" ht="15" x14ac:dyDescent="0.25">
      <c r="A224" s="9" t="s">
        <v>132</v>
      </c>
    </row>
    <row r="225" spans="1:11" ht="15" x14ac:dyDescent="0.25">
      <c r="A225" t="s">
        <v>133</v>
      </c>
      <c r="B225" t="s">
        <v>17</v>
      </c>
      <c r="C225" s="1">
        <v>12</v>
      </c>
      <c r="D225" s="1">
        <f>0.2*12</f>
        <v>2.4000000000000004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K225" s="3">
        <f>SUM(D225:J225)</f>
        <v>2.4000000000000004</v>
      </c>
    </row>
    <row r="226" spans="1:11" ht="15" x14ac:dyDescent="0.25">
      <c r="A226" t="s">
        <v>134</v>
      </c>
      <c r="B226" t="s">
        <v>51</v>
      </c>
      <c r="C226" s="1">
        <v>8</v>
      </c>
      <c r="D226" s="1">
        <f>0.2*8</f>
        <v>1.6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K226" s="3">
        <f>SUM(D226:J226)</f>
        <v>1.6</v>
      </c>
    </row>
    <row r="227" spans="1:11" ht="15" x14ac:dyDescent="0.25">
      <c r="A227" t="s">
        <v>135</v>
      </c>
      <c r="B227" t="s">
        <v>17</v>
      </c>
      <c r="C227" s="1">
        <v>5</v>
      </c>
      <c r="D227" s="1">
        <f>0.2*5</f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K227" s="3">
        <f>SUM(D227:J227)</f>
        <v>1</v>
      </c>
    </row>
    <row r="228" spans="1:11" ht="15" x14ac:dyDescent="0.25">
      <c r="A228" t="s">
        <v>136</v>
      </c>
      <c r="B228" t="s">
        <v>137</v>
      </c>
      <c r="C228" s="1">
        <v>3.6</v>
      </c>
      <c r="D228" s="1">
        <f>0.2*3.6</f>
        <v>0.72000000000000008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K228" s="3">
        <f>SUM(D228:J228)</f>
        <v>0.72000000000000008</v>
      </c>
    </row>
    <row r="229" spans="1:11" ht="15" x14ac:dyDescent="0.25">
      <c r="A229" t="s">
        <v>69</v>
      </c>
      <c r="B229" t="s">
        <v>32</v>
      </c>
      <c r="C229" s="1">
        <v>3</v>
      </c>
      <c r="D229" s="1">
        <f>0.2*3</f>
        <v>0.60000000000000009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K229" s="3">
        <f>SUM(D229:J229)</f>
        <v>0.60000000000000009</v>
      </c>
    </row>
    <row r="231" spans="1:11" ht="15" x14ac:dyDescent="0.25">
      <c r="A231" s="9" t="s">
        <v>138</v>
      </c>
    </row>
    <row r="232" spans="1:11" ht="15" x14ac:dyDescent="0.25">
      <c r="A232" t="s">
        <v>134</v>
      </c>
      <c r="B232" t="s">
        <v>51</v>
      </c>
      <c r="C232" s="1">
        <v>0</v>
      </c>
      <c r="D232" s="1">
        <v>0</v>
      </c>
      <c r="E232" s="1">
        <v>7</v>
      </c>
      <c r="F232" s="1">
        <v>0</v>
      </c>
      <c r="G232" s="1">
        <v>0</v>
      </c>
      <c r="H232" s="1">
        <v>0</v>
      </c>
      <c r="I232" s="1">
        <v>0</v>
      </c>
      <c r="K232" s="3">
        <f t="shared" ref="K232:K237" si="14">SUM(D232:J232)</f>
        <v>7</v>
      </c>
    </row>
    <row r="233" spans="1:11" ht="15" x14ac:dyDescent="0.25">
      <c r="A233" t="s">
        <v>74</v>
      </c>
      <c r="B233" t="s">
        <v>75</v>
      </c>
      <c r="C233" s="1">
        <v>5</v>
      </c>
      <c r="D233" s="1">
        <f>0.2*5</f>
        <v>1</v>
      </c>
      <c r="E233" s="1">
        <v>5</v>
      </c>
      <c r="F233" s="1">
        <v>7</v>
      </c>
      <c r="G233" s="1">
        <v>5</v>
      </c>
      <c r="H233" s="1">
        <v>0</v>
      </c>
      <c r="I233" s="1">
        <v>0</v>
      </c>
      <c r="K233" s="3">
        <f t="shared" si="14"/>
        <v>18</v>
      </c>
    </row>
    <row r="234" spans="1:11" ht="15" x14ac:dyDescent="0.25">
      <c r="A234" t="s">
        <v>139</v>
      </c>
      <c r="B234" t="s">
        <v>63</v>
      </c>
      <c r="C234" s="1">
        <v>3</v>
      </c>
      <c r="D234" s="1">
        <f>0.2*3</f>
        <v>0.60000000000000009</v>
      </c>
      <c r="E234" s="1">
        <v>3</v>
      </c>
      <c r="F234" s="1">
        <v>5</v>
      </c>
      <c r="G234" s="1">
        <v>7</v>
      </c>
      <c r="H234" s="1">
        <v>5</v>
      </c>
      <c r="I234" s="1">
        <v>0</v>
      </c>
      <c r="K234" s="3">
        <f t="shared" si="14"/>
        <v>20.6</v>
      </c>
    </row>
    <row r="235" spans="1:11" ht="15" x14ac:dyDescent="0.25">
      <c r="A235" t="s">
        <v>133</v>
      </c>
      <c r="B235" t="s">
        <v>17</v>
      </c>
      <c r="C235" s="1">
        <v>7</v>
      </c>
      <c r="D235" s="1">
        <f>0.2*7</f>
        <v>1.4000000000000001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K235" s="3">
        <f t="shared" si="14"/>
        <v>1.4000000000000001</v>
      </c>
    </row>
    <row r="236" spans="1:11" ht="15" x14ac:dyDescent="0.25">
      <c r="A236" t="s">
        <v>275</v>
      </c>
      <c r="B236" t="s">
        <v>276</v>
      </c>
      <c r="C236" s="1">
        <v>0</v>
      </c>
      <c r="D236" s="1">
        <v>0</v>
      </c>
      <c r="E236" s="1">
        <v>0</v>
      </c>
      <c r="F236" s="1">
        <v>3</v>
      </c>
      <c r="G236" s="1">
        <v>0</v>
      </c>
      <c r="H236" s="1">
        <v>7</v>
      </c>
      <c r="I236" s="1">
        <v>0</v>
      </c>
      <c r="K236" s="3">
        <f t="shared" si="14"/>
        <v>10</v>
      </c>
    </row>
    <row r="237" spans="1:11" ht="15" x14ac:dyDescent="0.25">
      <c r="A237" t="s">
        <v>72</v>
      </c>
      <c r="B237" t="s">
        <v>22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3</v>
      </c>
      <c r="I237" s="1">
        <v>0</v>
      </c>
      <c r="K237" s="3">
        <f t="shared" si="14"/>
        <v>3</v>
      </c>
    </row>
    <row r="239" spans="1:11" ht="15" x14ac:dyDescent="0.25">
      <c r="A239" s="9" t="s">
        <v>140</v>
      </c>
    </row>
    <row r="240" spans="1:11" ht="15" x14ac:dyDescent="0.25">
      <c r="A240" t="s">
        <v>134</v>
      </c>
      <c r="B240" t="s">
        <v>51</v>
      </c>
      <c r="C240" s="1">
        <v>0</v>
      </c>
      <c r="D240" s="1">
        <v>0</v>
      </c>
      <c r="E240" s="1">
        <v>0</v>
      </c>
      <c r="F240" s="1">
        <v>0</v>
      </c>
      <c r="G240" s="1">
        <v>7</v>
      </c>
      <c r="H240" s="1">
        <v>5</v>
      </c>
      <c r="I240" s="1">
        <v>0</v>
      </c>
      <c r="K240" s="3">
        <f>SUM(D240:J240)</f>
        <v>12</v>
      </c>
    </row>
    <row r="241" spans="1:11" ht="15" x14ac:dyDescent="0.25">
      <c r="A241" t="s">
        <v>74</v>
      </c>
      <c r="B241" t="s">
        <v>75</v>
      </c>
      <c r="C241" s="1">
        <v>0</v>
      </c>
      <c r="D241" s="1">
        <v>0</v>
      </c>
      <c r="E241" s="1">
        <v>0</v>
      </c>
      <c r="F241" s="1">
        <v>0</v>
      </c>
      <c r="G241" s="1">
        <v>5</v>
      </c>
      <c r="H241" s="1">
        <v>0</v>
      </c>
      <c r="I241" s="1">
        <v>0</v>
      </c>
      <c r="K241" s="3">
        <f>SUM(D241:J241)</f>
        <v>5</v>
      </c>
    </row>
    <row r="242" spans="1:11" ht="15" x14ac:dyDescent="0.25">
      <c r="A242" t="s">
        <v>139</v>
      </c>
      <c r="B242" t="s">
        <v>63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7</v>
      </c>
      <c r="I242" s="1">
        <v>0</v>
      </c>
      <c r="K242" s="3">
        <f>SUM(D242:J242)</f>
        <v>7</v>
      </c>
    </row>
    <row r="244" spans="1:11" ht="15" x14ac:dyDescent="0.25">
      <c r="A244" s="9" t="s">
        <v>141</v>
      </c>
    </row>
    <row r="245" spans="1:11" ht="15" x14ac:dyDescent="0.25">
      <c r="A245" t="s">
        <v>142</v>
      </c>
      <c r="B245" t="s">
        <v>17</v>
      </c>
      <c r="C245" s="1">
        <v>12.6</v>
      </c>
      <c r="D245" s="1">
        <f>0.2*12.6</f>
        <v>2.52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K245" s="3">
        <f>SUM(D245:J245)</f>
        <v>2.52</v>
      </c>
    </row>
    <row r="246" spans="1:11" ht="15" x14ac:dyDescent="0.25">
      <c r="A246" t="s">
        <v>143</v>
      </c>
      <c r="B246" t="s">
        <v>144</v>
      </c>
      <c r="C246" s="1">
        <v>5</v>
      </c>
      <c r="D246" s="1">
        <f>0.2*5</f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K246" s="3">
        <f>SUM(D246:J246)</f>
        <v>1</v>
      </c>
    </row>
    <row r="247" spans="1:11" ht="15" x14ac:dyDescent="0.25">
      <c r="A247" t="s">
        <v>145</v>
      </c>
      <c r="B247" t="s">
        <v>144</v>
      </c>
      <c r="C247" s="1">
        <v>3</v>
      </c>
      <c r="D247" s="1">
        <f>0.2*3</f>
        <v>0.60000000000000009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K247" s="3">
        <f>SUM(D247:J247)</f>
        <v>0.60000000000000009</v>
      </c>
    </row>
    <row r="250" spans="1:11" ht="15" x14ac:dyDescent="0.25">
      <c r="A250" s="9" t="s">
        <v>146</v>
      </c>
    </row>
    <row r="251" spans="1:11" ht="15" x14ac:dyDescent="0.25">
      <c r="A251" s="9" t="s">
        <v>147</v>
      </c>
    </row>
    <row r="252" spans="1:11" ht="15" x14ac:dyDescent="0.25">
      <c r="A252" s="9"/>
    </row>
    <row r="253" spans="1:11" ht="15" x14ac:dyDescent="0.25">
      <c r="A253" s="9" t="s">
        <v>148</v>
      </c>
    </row>
    <row r="254" spans="1:11" ht="15" x14ac:dyDescent="0.25">
      <c r="A254" s="6" t="s">
        <v>154</v>
      </c>
      <c r="B254" t="s">
        <v>13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7</v>
      </c>
      <c r="I254" s="1">
        <v>0</v>
      </c>
      <c r="K254" s="3">
        <f>SUM(D254:J254)</f>
        <v>7</v>
      </c>
    </row>
    <row r="255" spans="1:11" ht="15" x14ac:dyDescent="0.25">
      <c r="A255" s="6" t="s">
        <v>150</v>
      </c>
      <c r="B255" t="s">
        <v>13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5</v>
      </c>
      <c r="I255" s="1">
        <v>0</v>
      </c>
      <c r="K255" s="3">
        <f>SUM(D255:J255)</f>
        <v>5</v>
      </c>
    </row>
    <row r="256" spans="1:11" ht="15" x14ac:dyDescent="0.25">
      <c r="A256" s="9"/>
    </row>
    <row r="257" spans="1:11" ht="15" x14ac:dyDescent="0.25">
      <c r="A257" s="9" t="s">
        <v>149</v>
      </c>
    </row>
    <row r="258" spans="1:11" ht="15" x14ac:dyDescent="0.25">
      <c r="A258" t="s">
        <v>150</v>
      </c>
      <c r="B258" t="s">
        <v>13</v>
      </c>
      <c r="C258" s="1">
        <v>0</v>
      </c>
      <c r="D258" s="1">
        <v>0</v>
      </c>
      <c r="E258" s="1">
        <v>7</v>
      </c>
      <c r="F258" s="1">
        <v>0</v>
      </c>
      <c r="G258" s="1">
        <v>3</v>
      </c>
      <c r="H258" s="1">
        <v>0</v>
      </c>
      <c r="I258" s="1">
        <v>0</v>
      </c>
      <c r="K258" s="3">
        <f t="shared" ref="K258:K263" si="15">SUM(D258:J258)</f>
        <v>10</v>
      </c>
    </row>
    <row r="259" spans="1:11" ht="15" x14ac:dyDescent="0.25">
      <c r="A259" t="s">
        <v>91</v>
      </c>
      <c r="B259" t="s">
        <v>17</v>
      </c>
      <c r="C259" s="1">
        <v>0</v>
      </c>
      <c r="D259" s="1">
        <v>0</v>
      </c>
      <c r="E259" s="1">
        <v>5</v>
      </c>
      <c r="F259" s="1">
        <v>0</v>
      </c>
      <c r="G259" s="1">
        <v>0</v>
      </c>
      <c r="H259" s="1">
        <v>0</v>
      </c>
      <c r="I259" s="1">
        <v>0</v>
      </c>
      <c r="K259" s="3">
        <f t="shared" si="15"/>
        <v>5</v>
      </c>
    </row>
    <row r="260" spans="1:11" ht="15" x14ac:dyDescent="0.25">
      <c r="A260" t="s">
        <v>151</v>
      </c>
      <c r="B260" t="s">
        <v>15</v>
      </c>
      <c r="C260" s="1">
        <v>0</v>
      </c>
      <c r="D260" s="1">
        <v>0</v>
      </c>
      <c r="E260" s="1">
        <v>3</v>
      </c>
      <c r="F260" s="1">
        <v>0</v>
      </c>
      <c r="G260" s="1">
        <v>0</v>
      </c>
      <c r="H260" s="1">
        <v>0</v>
      </c>
      <c r="I260" s="1">
        <v>0</v>
      </c>
      <c r="K260" s="3">
        <f t="shared" si="15"/>
        <v>3</v>
      </c>
    </row>
    <row r="261" spans="1:11" ht="15" x14ac:dyDescent="0.25">
      <c r="A261" t="s">
        <v>94</v>
      </c>
      <c r="B261" t="s">
        <v>90</v>
      </c>
      <c r="C261" s="1">
        <v>7</v>
      </c>
      <c r="D261" s="1">
        <f>0.2*7</f>
        <v>1.4000000000000001</v>
      </c>
      <c r="E261" s="1">
        <v>0</v>
      </c>
      <c r="F261" s="1">
        <v>0</v>
      </c>
      <c r="G261" s="1">
        <v>7</v>
      </c>
      <c r="H261" s="1">
        <v>0</v>
      </c>
      <c r="I261" s="1">
        <v>0</v>
      </c>
      <c r="K261" s="3">
        <f t="shared" si="15"/>
        <v>8.4</v>
      </c>
    </row>
    <row r="262" spans="1:11" ht="15" x14ac:dyDescent="0.25">
      <c r="A262" t="s">
        <v>97</v>
      </c>
      <c r="B262" t="s">
        <v>39</v>
      </c>
      <c r="C262" s="1">
        <v>5</v>
      </c>
      <c r="D262" s="1">
        <f>0.2*5</f>
        <v>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K262" s="3">
        <f t="shared" si="15"/>
        <v>1</v>
      </c>
    </row>
    <row r="263" spans="1:11" ht="15" x14ac:dyDescent="0.25">
      <c r="A263" t="s">
        <v>154</v>
      </c>
      <c r="B263" t="s">
        <v>13</v>
      </c>
      <c r="C263" s="1">
        <v>0</v>
      </c>
      <c r="D263" s="1">
        <v>0</v>
      </c>
      <c r="E263" s="1">
        <v>0</v>
      </c>
      <c r="F263" s="1">
        <v>0</v>
      </c>
      <c r="G263" s="1">
        <v>5</v>
      </c>
      <c r="H263" s="1">
        <v>0</v>
      </c>
      <c r="I263" s="1">
        <v>0</v>
      </c>
      <c r="K263" s="3">
        <f t="shared" si="15"/>
        <v>5</v>
      </c>
    </row>
    <row r="265" spans="1:11" ht="15" x14ac:dyDescent="0.25">
      <c r="A265" s="9" t="s">
        <v>152</v>
      </c>
    </row>
    <row r="266" spans="1:11" ht="15" x14ac:dyDescent="0.25">
      <c r="A266" t="s">
        <v>97</v>
      </c>
      <c r="B266" t="s">
        <v>39</v>
      </c>
      <c r="C266" s="1">
        <v>3</v>
      </c>
      <c r="D266" s="1">
        <f>0.2*3</f>
        <v>0.60000000000000009</v>
      </c>
      <c r="E266" s="1">
        <v>7</v>
      </c>
      <c r="F266" s="1">
        <v>0</v>
      </c>
      <c r="G266" s="1">
        <v>0</v>
      </c>
      <c r="H266" s="1">
        <v>0</v>
      </c>
      <c r="I266" s="1">
        <v>0</v>
      </c>
      <c r="K266" s="3">
        <f t="shared" ref="K266:K269" si="16">SUM(D266:J266)</f>
        <v>7.6</v>
      </c>
    </row>
    <row r="267" spans="1:11" ht="15" x14ac:dyDescent="0.25">
      <c r="A267" t="s">
        <v>153</v>
      </c>
      <c r="B267" t="s">
        <v>90</v>
      </c>
      <c r="C267" s="1">
        <v>24.2</v>
      </c>
      <c r="D267" s="1">
        <f>0.2*24.2</f>
        <v>4.84</v>
      </c>
      <c r="E267" s="1">
        <v>5</v>
      </c>
      <c r="F267" s="1">
        <v>0</v>
      </c>
      <c r="G267" s="1">
        <v>0</v>
      </c>
      <c r="H267" s="1">
        <v>0</v>
      </c>
      <c r="I267" s="1">
        <v>5</v>
      </c>
      <c r="K267" s="3">
        <f t="shared" si="16"/>
        <v>14.84</v>
      </c>
    </row>
    <row r="268" spans="1:11" ht="15" x14ac:dyDescent="0.25">
      <c r="A268" t="s">
        <v>154</v>
      </c>
      <c r="B268" t="s">
        <v>13</v>
      </c>
      <c r="C268" s="1">
        <v>19</v>
      </c>
      <c r="D268" s="1">
        <f>0.2*19</f>
        <v>3.8000000000000003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K268" s="3">
        <f t="shared" si="16"/>
        <v>3.8000000000000003</v>
      </c>
    </row>
    <row r="269" spans="1:11" ht="15" x14ac:dyDescent="0.25">
      <c r="A269" t="s">
        <v>155</v>
      </c>
      <c r="B269" t="s">
        <v>120</v>
      </c>
      <c r="C269" s="1">
        <v>17</v>
      </c>
      <c r="D269" s="1">
        <f>0.2*17</f>
        <v>3.4000000000000004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K269" s="3">
        <f t="shared" si="16"/>
        <v>3.4000000000000004</v>
      </c>
    </row>
    <row r="270" spans="1:11" ht="15" x14ac:dyDescent="0.25">
      <c r="A270" t="s">
        <v>96</v>
      </c>
      <c r="B270" t="s">
        <v>22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7</v>
      </c>
      <c r="K270" s="3">
        <f>SUM(D270:J270)</f>
        <v>7</v>
      </c>
    </row>
    <row r="272" spans="1:11" ht="15" x14ac:dyDescent="0.25">
      <c r="A272" s="9" t="s">
        <v>156</v>
      </c>
    </row>
    <row r="273" spans="1:11" ht="15" x14ac:dyDescent="0.25">
      <c r="A273" t="s">
        <v>105</v>
      </c>
      <c r="B273" t="s">
        <v>17</v>
      </c>
      <c r="C273" s="1">
        <v>0</v>
      </c>
      <c r="D273" s="1">
        <v>0</v>
      </c>
      <c r="E273" s="1">
        <v>7</v>
      </c>
      <c r="F273" s="1">
        <v>7</v>
      </c>
      <c r="G273" s="1">
        <v>0</v>
      </c>
      <c r="H273" s="1">
        <v>0</v>
      </c>
      <c r="I273" s="1">
        <v>0</v>
      </c>
      <c r="K273" s="3">
        <f t="shared" ref="K273:K280" si="17">SUM(D273:J273)</f>
        <v>14</v>
      </c>
    </row>
    <row r="274" spans="1:11" ht="15" x14ac:dyDescent="0.25">
      <c r="A274" t="s">
        <v>157</v>
      </c>
      <c r="B274" t="s">
        <v>13</v>
      </c>
      <c r="C274" s="1">
        <v>0</v>
      </c>
      <c r="D274" s="1">
        <v>0</v>
      </c>
      <c r="E274" s="1">
        <v>5</v>
      </c>
      <c r="F274" s="1">
        <v>5</v>
      </c>
      <c r="G274" s="1">
        <v>3</v>
      </c>
      <c r="H274" s="1">
        <v>0</v>
      </c>
      <c r="I274" s="1">
        <v>0</v>
      </c>
      <c r="K274" s="3">
        <f t="shared" si="17"/>
        <v>13</v>
      </c>
    </row>
    <row r="275" spans="1:11" ht="15" x14ac:dyDescent="0.25">
      <c r="A275" t="s">
        <v>158</v>
      </c>
      <c r="B275" t="s">
        <v>29</v>
      </c>
      <c r="C275" s="1">
        <v>0</v>
      </c>
      <c r="D275" s="1">
        <v>0</v>
      </c>
      <c r="E275" s="1">
        <v>3</v>
      </c>
      <c r="F275" s="1">
        <v>0</v>
      </c>
      <c r="G275" s="1">
        <v>0</v>
      </c>
      <c r="H275" s="1">
        <v>0</v>
      </c>
      <c r="I275" s="1">
        <v>0</v>
      </c>
      <c r="K275" s="3">
        <f t="shared" si="17"/>
        <v>3</v>
      </c>
    </row>
    <row r="276" spans="1:11" ht="15" x14ac:dyDescent="0.25">
      <c r="A276" t="s">
        <v>104</v>
      </c>
      <c r="B276" t="s">
        <v>90</v>
      </c>
      <c r="C276" s="1">
        <v>0</v>
      </c>
      <c r="D276" s="1">
        <v>0</v>
      </c>
      <c r="E276" s="1">
        <v>0</v>
      </c>
      <c r="F276" s="1">
        <v>3</v>
      </c>
      <c r="G276" s="1">
        <v>3</v>
      </c>
      <c r="H276" s="1">
        <v>0</v>
      </c>
      <c r="I276" s="1">
        <v>0</v>
      </c>
      <c r="K276" s="3">
        <f t="shared" si="17"/>
        <v>6</v>
      </c>
    </row>
    <row r="277" spans="1:11" ht="15" x14ac:dyDescent="0.25">
      <c r="A277" t="s">
        <v>278</v>
      </c>
      <c r="B277" t="s">
        <v>277</v>
      </c>
      <c r="C277" s="1">
        <v>0</v>
      </c>
      <c r="D277" s="1">
        <v>0</v>
      </c>
      <c r="E277" s="1">
        <v>0</v>
      </c>
      <c r="F277" s="1">
        <v>3</v>
      </c>
      <c r="G277" s="1">
        <v>0</v>
      </c>
      <c r="H277" s="1">
        <v>0</v>
      </c>
      <c r="I277" s="1">
        <v>3</v>
      </c>
      <c r="K277" s="3">
        <f t="shared" si="17"/>
        <v>6</v>
      </c>
    </row>
    <row r="278" spans="1:11" ht="15" x14ac:dyDescent="0.25">
      <c r="A278" t="s">
        <v>95</v>
      </c>
      <c r="B278" t="s">
        <v>24</v>
      </c>
      <c r="C278" s="1">
        <v>0</v>
      </c>
      <c r="D278" s="1">
        <v>0</v>
      </c>
      <c r="E278" s="1">
        <v>0</v>
      </c>
      <c r="F278" s="1">
        <v>0</v>
      </c>
      <c r="G278" s="1">
        <v>7</v>
      </c>
      <c r="H278" s="1">
        <v>0</v>
      </c>
      <c r="I278" s="1">
        <v>7</v>
      </c>
      <c r="K278" s="3">
        <f t="shared" si="17"/>
        <v>14</v>
      </c>
    </row>
    <row r="279" spans="1:11" ht="15" x14ac:dyDescent="0.25">
      <c r="A279" t="s">
        <v>94</v>
      </c>
      <c r="B279" t="s">
        <v>90</v>
      </c>
      <c r="C279" s="1">
        <v>0</v>
      </c>
      <c r="D279" s="1">
        <v>0</v>
      </c>
      <c r="E279" s="1">
        <v>0</v>
      </c>
      <c r="F279" s="1">
        <v>0</v>
      </c>
      <c r="G279" s="1">
        <v>5</v>
      </c>
      <c r="H279" s="1">
        <v>0</v>
      </c>
      <c r="I279" s="1">
        <v>0</v>
      </c>
      <c r="K279" s="3">
        <f t="shared" si="17"/>
        <v>5</v>
      </c>
    </row>
    <row r="280" spans="1:11" ht="15" x14ac:dyDescent="0.25">
      <c r="A280" t="s">
        <v>97</v>
      </c>
      <c r="B280" t="s">
        <v>39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5</v>
      </c>
      <c r="K280" s="3">
        <f t="shared" si="17"/>
        <v>5</v>
      </c>
    </row>
    <row r="282" spans="1:11" ht="15" x14ac:dyDescent="0.25">
      <c r="A282" s="9" t="s">
        <v>124</v>
      </c>
    </row>
    <row r="283" spans="1:11" ht="15" x14ac:dyDescent="0.25">
      <c r="A283" t="s">
        <v>111</v>
      </c>
      <c r="B283" t="s">
        <v>39</v>
      </c>
      <c r="C283" s="1">
        <v>7</v>
      </c>
      <c r="D283" s="1">
        <f>0.2*7</f>
        <v>1.4000000000000001</v>
      </c>
      <c r="E283" s="1">
        <v>0</v>
      </c>
      <c r="F283" s="1">
        <v>0</v>
      </c>
      <c r="G283" s="1">
        <v>0</v>
      </c>
      <c r="H283" s="1">
        <v>5</v>
      </c>
      <c r="I283" s="1">
        <v>3</v>
      </c>
      <c r="K283" s="3">
        <f>SUM(D283:J283)</f>
        <v>9.4</v>
      </c>
    </row>
    <row r="284" spans="1:11" ht="15" x14ac:dyDescent="0.25">
      <c r="A284" t="s">
        <v>159</v>
      </c>
      <c r="B284" t="s">
        <v>17</v>
      </c>
      <c r="C284" s="1">
        <v>5</v>
      </c>
      <c r="D284" s="1">
        <f>0.2*5</f>
        <v>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K284" s="3">
        <f>SUM(D284:J284)</f>
        <v>1</v>
      </c>
    </row>
    <row r="285" spans="1:11" ht="15" x14ac:dyDescent="0.25">
      <c r="A285" t="s">
        <v>160</v>
      </c>
      <c r="B285" t="s">
        <v>90</v>
      </c>
      <c r="C285" s="1">
        <v>3</v>
      </c>
      <c r="D285" s="1">
        <f>0.2*3</f>
        <v>0.60000000000000009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K285" s="3">
        <f>SUM(D285:J285)</f>
        <v>0.60000000000000009</v>
      </c>
    </row>
    <row r="286" spans="1:11" ht="15" x14ac:dyDescent="0.25">
      <c r="A286" t="s">
        <v>157</v>
      </c>
      <c r="B286" t="s">
        <v>13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7</v>
      </c>
      <c r="I286" s="1">
        <v>5</v>
      </c>
      <c r="K286" s="3">
        <f>SUM(D286:J286)</f>
        <v>12</v>
      </c>
    </row>
    <row r="287" spans="1:11" ht="15" x14ac:dyDescent="0.25">
      <c r="A287" t="s">
        <v>105</v>
      </c>
      <c r="B287" t="s">
        <v>17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3</v>
      </c>
      <c r="I287" s="1">
        <v>7</v>
      </c>
      <c r="K287" s="3">
        <f>SUM(D287:J287)</f>
        <v>10</v>
      </c>
    </row>
    <row r="289" spans="1:11" ht="15" x14ac:dyDescent="0.25">
      <c r="A289" s="9" t="s">
        <v>127</v>
      </c>
    </row>
    <row r="290" spans="1:11" ht="15" x14ac:dyDescent="0.25">
      <c r="A290" t="s">
        <v>161</v>
      </c>
      <c r="B290" t="s">
        <v>162</v>
      </c>
      <c r="C290" s="1">
        <v>15</v>
      </c>
      <c r="D290" s="1">
        <f>0.2*15</f>
        <v>3</v>
      </c>
      <c r="E290" s="1">
        <v>7</v>
      </c>
      <c r="F290" s="1">
        <v>5</v>
      </c>
      <c r="G290" s="1">
        <v>0</v>
      </c>
      <c r="H290" s="1">
        <v>0</v>
      </c>
      <c r="I290" s="1">
        <v>7</v>
      </c>
      <c r="K290" s="3">
        <f t="shared" ref="K290:K297" si="18">SUM(D290:J290)</f>
        <v>22</v>
      </c>
    </row>
    <row r="291" spans="1:11" ht="15" x14ac:dyDescent="0.25">
      <c r="A291" t="s">
        <v>111</v>
      </c>
      <c r="B291" t="s">
        <v>39</v>
      </c>
      <c r="C291" s="1">
        <v>8</v>
      </c>
      <c r="D291" s="1">
        <f>0.2*8</f>
        <v>1.6</v>
      </c>
      <c r="E291" s="1">
        <v>5</v>
      </c>
      <c r="F291" s="1">
        <v>0</v>
      </c>
      <c r="G291" s="1">
        <v>0</v>
      </c>
      <c r="H291" s="1">
        <v>0</v>
      </c>
      <c r="I291" s="1">
        <v>0</v>
      </c>
      <c r="K291" s="3">
        <f t="shared" si="18"/>
        <v>6.6</v>
      </c>
    </row>
    <row r="292" spans="1:11" ht="15" x14ac:dyDescent="0.25">
      <c r="A292" t="s">
        <v>163</v>
      </c>
      <c r="B292" t="s">
        <v>87</v>
      </c>
      <c r="C292" s="1">
        <v>5</v>
      </c>
      <c r="D292" s="1">
        <f>0.2*5</f>
        <v>1</v>
      </c>
      <c r="E292" s="1">
        <v>3</v>
      </c>
      <c r="F292" s="1">
        <v>3</v>
      </c>
      <c r="G292" s="1">
        <v>0</v>
      </c>
      <c r="H292" s="1">
        <v>0</v>
      </c>
      <c r="I292" s="1">
        <v>0</v>
      </c>
      <c r="K292" s="3">
        <f t="shared" si="18"/>
        <v>7</v>
      </c>
    </row>
    <row r="293" spans="1:11" ht="15" x14ac:dyDescent="0.25">
      <c r="A293" t="s">
        <v>164</v>
      </c>
      <c r="B293" t="s">
        <v>162</v>
      </c>
      <c r="C293" s="1">
        <v>0</v>
      </c>
      <c r="D293" s="1">
        <v>0</v>
      </c>
      <c r="E293" s="1">
        <v>3</v>
      </c>
      <c r="F293" s="1">
        <v>0</v>
      </c>
      <c r="G293" s="1">
        <v>0</v>
      </c>
      <c r="H293" s="1">
        <v>0</v>
      </c>
      <c r="I293" s="1">
        <v>0</v>
      </c>
      <c r="K293" s="3">
        <f t="shared" si="18"/>
        <v>3</v>
      </c>
    </row>
    <row r="294" spans="1:11" ht="15" x14ac:dyDescent="0.25">
      <c r="A294" t="s">
        <v>165</v>
      </c>
      <c r="B294" t="s">
        <v>166</v>
      </c>
      <c r="C294" s="1">
        <v>24</v>
      </c>
      <c r="D294" s="1">
        <f>0.2*24</f>
        <v>4.8000000000000007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K294" s="3">
        <f t="shared" si="18"/>
        <v>4.8000000000000007</v>
      </c>
    </row>
    <row r="295" spans="1:11" ht="15" x14ac:dyDescent="0.25">
      <c r="A295" t="s">
        <v>114</v>
      </c>
      <c r="B295" t="s">
        <v>90</v>
      </c>
      <c r="C295" s="1">
        <v>10</v>
      </c>
      <c r="D295" s="1">
        <f>0.2*10</f>
        <v>2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K295" s="3">
        <f t="shared" si="18"/>
        <v>2</v>
      </c>
    </row>
    <row r="296" spans="1:11" ht="15" x14ac:dyDescent="0.25">
      <c r="A296" t="s">
        <v>167</v>
      </c>
      <c r="B296" t="s">
        <v>166</v>
      </c>
      <c r="C296" s="1">
        <v>3.6</v>
      </c>
      <c r="D296" s="1">
        <f>0.2*3.6</f>
        <v>0.72000000000000008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K296" s="3">
        <f t="shared" si="18"/>
        <v>0.72000000000000008</v>
      </c>
    </row>
    <row r="297" spans="1:11" ht="15" x14ac:dyDescent="0.25">
      <c r="A297" t="s">
        <v>160</v>
      </c>
      <c r="B297" t="s">
        <v>90</v>
      </c>
      <c r="C297" s="1">
        <v>3</v>
      </c>
      <c r="D297" s="1">
        <f>0.2*3</f>
        <v>0.60000000000000009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K297" s="3">
        <f t="shared" si="18"/>
        <v>0.60000000000000009</v>
      </c>
    </row>
    <row r="298" spans="1:11" ht="15" x14ac:dyDescent="0.25">
      <c r="A298" t="s">
        <v>100</v>
      </c>
      <c r="B298" t="s">
        <v>17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5</v>
      </c>
      <c r="K298" s="3">
        <f>SUM(D298:J298)</f>
        <v>5</v>
      </c>
    </row>
    <row r="300" spans="1:11" ht="15" x14ac:dyDescent="0.25">
      <c r="A300" s="9" t="s">
        <v>131</v>
      </c>
    </row>
    <row r="301" spans="1:11" ht="15" x14ac:dyDescent="0.25">
      <c r="A301" t="s">
        <v>160</v>
      </c>
      <c r="B301" t="s">
        <v>90</v>
      </c>
      <c r="C301" s="1">
        <v>10</v>
      </c>
      <c r="D301" s="1">
        <f>0.2*10</f>
        <v>2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K301" s="3">
        <f t="shared" ref="K301:K306" si="19">SUM(D301:J301)</f>
        <v>2</v>
      </c>
    </row>
    <row r="302" spans="1:11" ht="15" x14ac:dyDescent="0.25">
      <c r="A302" t="s">
        <v>168</v>
      </c>
      <c r="B302" t="s">
        <v>15</v>
      </c>
      <c r="C302" s="1">
        <v>8</v>
      </c>
      <c r="D302" s="1">
        <f>0.2*8</f>
        <v>1.6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K302" s="3">
        <f t="shared" si="19"/>
        <v>1.6</v>
      </c>
    </row>
    <row r="303" spans="1:11" ht="15" x14ac:dyDescent="0.25">
      <c r="A303" t="s">
        <v>161</v>
      </c>
      <c r="B303" t="s">
        <v>162</v>
      </c>
      <c r="C303" s="1">
        <v>0</v>
      </c>
      <c r="D303" s="1">
        <v>0</v>
      </c>
      <c r="E303" s="1">
        <v>0</v>
      </c>
      <c r="F303" s="1">
        <v>0</v>
      </c>
      <c r="G303" s="1">
        <v>7</v>
      </c>
      <c r="H303" s="1">
        <v>7</v>
      </c>
      <c r="I303" s="1">
        <v>0</v>
      </c>
      <c r="K303" s="3">
        <f t="shared" si="19"/>
        <v>14</v>
      </c>
    </row>
    <row r="304" spans="1:11" ht="15" x14ac:dyDescent="0.25">
      <c r="A304" t="s">
        <v>111</v>
      </c>
      <c r="B304" t="s">
        <v>39</v>
      </c>
      <c r="C304" s="1">
        <v>0</v>
      </c>
      <c r="D304" s="1">
        <v>0</v>
      </c>
      <c r="E304" s="1">
        <v>0</v>
      </c>
      <c r="F304" s="1">
        <v>0</v>
      </c>
      <c r="G304" s="1">
        <v>5</v>
      </c>
      <c r="H304" s="1">
        <v>0</v>
      </c>
      <c r="I304" s="1">
        <v>0</v>
      </c>
      <c r="K304" s="3">
        <f t="shared" si="19"/>
        <v>5</v>
      </c>
    </row>
    <row r="305" spans="1:11" ht="15" x14ac:dyDescent="0.25">
      <c r="A305" t="s">
        <v>169</v>
      </c>
      <c r="B305" t="s">
        <v>277</v>
      </c>
      <c r="C305" s="1">
        <v>0</v>
      </c>
      <c r="D305" s="1">
        <v>0</v>
      </c>
      <c r="E305" s="1">
        <v>0</v>
      </c>
      <c r="F305" s="1">
        <v>0</v>
      </c>
      <c r="G305" s="1">
        <v>3</v>
      </c>
      <c r="H305" s="1">
        <v>0</v>
      </c>
      <c r="I305" s="1">
        <v>0</v>
      </c>
      <c r="K305" s="3">
        <f t="shared" si="19"/>
        <v>3</v>
      </c>
    </row>
    <row r="306" spans="1:11" ht="15" x14ac:dyDescent="0.25">
      <c r="A306" t="s">
        <v>295</v>
      </c>
      <c r="B306" t="s">
        <v>162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5</v>
      </c>
      <c r="I306" s="1">
        <v>0</v>
      </c>
      <c r="K306" s="3">
        <f t="shared" si="19"/>
        <v>5</v>
      </c>
    </row>
    <row r="308" spans="1:11" ht="15" x14ac:dyDescent="0.25">
      <c r="A308" s="9" t="s">
        <v>132</v>
      </c>
    </row>
    <row r="309" spans="1:11" ht="15" x14ac:dyDescent="0.25">
      <c r="A309" t="s">
        <v>169</v>
      </c>
      <c r="B309" t="s">
        <v>11</v>
      </c>
      <c r="C309" s="1">
        <v>15</v>
      </c>
      <c r="D309" s="1">
        <f>0.2*15</f>
        <v>3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K309" s="3">
        <f>SUM(D309:J309)</f>
        <v>3</v>
      </c>
    </row>
    <row r="310" spans="1:11" ht="15" x14ac:dyDescent="0.25">
      <c r="A310" t="s">
        <v>168</v>
      </c>
      <c r="B310" t="s">
        <v>15</v>
      </c>
      <c r="C310" s="1">
        <v>14.6</v>
      </c>
      <c r="D310" s="1">
        <f>0.2*14.6</f>
        <v>2.92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K310" s="3">
        <f>SUM(D310:J310)</f>
        <v>2.92</v>
      </c>
    </row>
    <row r="311" spans="1:11" ht="15" x14ac:dyDescent="0.25">
      <c r="A311" t="s">
        <v>170</v>
      </c>
      <c r="B311" t="s">
        <v>162</v>
      </c>
      <c r="C311" s="1">
        <v>9</v>
      </c>
      <c r="D311" s="1">
        <f>0.2*9</f>
        <v>1.8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K311" s="3">
        <f>SUM(D311:J311)</f>
        <v>1.8</v>
      </c>
    </row>
    <row r="312" spans="1:11" ht="15" x14ac:dyDescent="0.25">
      <c r="A312" t="s">
        <v>171</v>
      </c>
      <c r="B312" t="s">
        <v>17</v>
      </c>
      <c r="C312" s="1">
        <v>7</v>
      </c>
      <c r="D312" s="1">
        <f>0.2*7</f>
        <v>1.4000000000000001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K312" s="3">
        <f>SUM(D312:J312)</f>
        <v>1.4000000000000001</v>
      </c>
    </row>
    <row r="313" spans="1:11" ht="15" x14ac:dyDescent="0.25">
      <c r="A313" t="s">
        <v>172</v>
      </c>
      <c r="B313" t="s">
        <v>61</v>
      </c>
      <c r="C313" s="1">
        <v>5</v>
      </c>
      <c r="D313" s="1">
        <f>0.2*5</f>
        <v>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K313" s="3">
        <f>SUM(D313:J313)</f>
        <v>1</v>
      </c>
    </row>
    <row r="316" spans="1:11" ht="15" x14ac:dyDescent="0.25">
      <c r="A316" s="9" t="s">
        <v>173</v>
      </c>
    </row>
    <row r="318" spans="1:11" ht="15" x14ac:dyDescent="0.25">
      <c r="A318" s="9" t="s">
        <v>174</v>
      </c>
    </row>
    <row r="319" spans="1:11" ht="15" x14ac:dyDescent="0.25">
      <c r="A319" s="9" t="s">
        <v>175</v>
      </c>
    </row>
    <row r="320" spans="1:11" ht="15" x14ac:dyDescent="0.25">
      <c r="A320" s="6" t="s">
        <v>58</v>
      </c>
      <c r="B320" t="s">
        <v>17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7</v>
      </c>
      <c r="K320" s="3">
        <f>SUM(D320:J320)</f>
        <v>7</v>
      </c>
    </row>
    <row r="321" spans="1:11" ht="15" x14ac:dyDescent="0.25">
      <c r="A321" s="6" t="s">
        <v>177</v>
      </c>
      <c r="B321" t="s">
        <v>29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5</v>
      </c>
      <c r="K321" s="3">
        <f>SUM(D321:J321)</f>
        <v>5</v>
      </c>
    </row>
    <row r="322" spans="1:11" ht="15" x14ac:dyDescent="0.25">
      <c r="A322" s="9"/>
    </row>
    <row r="323" spans="1:11" ht="15" x14ac:dyDescent="0.25">
      <c r="A323" s="9" t="s">
        <v>176</v>
      </c>
    </row>
    <row r="324" spans="1:11" ht="15" x14ac:dyDescent="0.25">
      <c r="A324" t="s">
        <v>129</v>
      </c>
      <c r="B324" t="s">
        <v>13</v>
      </c>
      <c r="C324" s="1">
        <v>0</v>
      </c>
      <c r="D324" s="1">
        <v>0</v>
      </c>
      <c r="E324" s="1">
        <v>7</v>
      </c>
      <c r="F324" s="1">
        <v>3</v>
      </c>
      <c r="G324" s="1">
        <v>7</v>
      </c>
      <c r="H324" s="1">
        <v>7</v>
      </c>
      <c r="I324" s="1">
        <v>5</v>
      </c>
      <c r="K324" s="3">
        <f t="shared" ref="K324:K330" si="20">SUM(D324:J324)</f>
        <v>29</v>
      </c>
    </row>
    <row r="325" spans="1:11" ht="15" x14ac:dyDescent="0.25">
      <c r="A325" t="s">
        <v>177</v>
      </c>
      <c r="B325" t="s">
        <v>29</v>
      </c>
      <c r="C325" s="1">
        <v>23</v>
      </c>
      <c r="D325" s="1">
        <f>0.2*23</f>
        <v>4.6000000000000005</v>
      </c>
      <c r="E325" s="1">
        <v>5</v>
      </c>
      <c r="F325" s="1">
        <v>3</v>
      </c>
      <c r="G325" s="1">
        <v>5</v>
      </c>
      <c r="H325" s="1">
        <v>5</v>
      </c>
      <c r="I325" s="1">
        <v>3</v>
      </c>
      <c r="K325" s="3">
        <f t="shared" si="20"/>
        <v>25.6</v>
      </c>
    </row>
    <row r="326" spans="1:11" ht="15" x14ac:dyDescent="0.25">
      <c r="A326" t="s">
        <v>178</v>
      </c>
      <c r="B326" t="s">
        <v>162</v>
      </c>
      <c r="C326" s="1">
        <v>9</v>
      </c>
      <c r="D326" s="1">
        <f>0.2*9</f>
        <v>1.8</v>
      </c>
      <c r="E326" s="1">
        <v>3</v>
      </c>
      <c r="F326" s="1">
        <v>0</v>
      </c>
      <c r="G326" s="1">
        <v>3</v>
      </c>
      <c r="H326" s="1">
        <v>3</v>
      </c>
      <c r="I326" s="1">
        <v>7</v>
      </c>
      <c r="K326" s="3">
        <f t="shared" si="20"/>
        <v>17.8</v>
      </c>
    </row>
    <row r="327" spans="1:11" ht="15" x14ac:dyDescent="0.25">
      <c r="A327" t="s">
        <v>179</v>
      </c>
      <c r="B327" t="s">
        <v>11</v>
      </c>
      <c r="C327" s="1">
        <v>27</v>
      </c>
      <c r="D327" s="1">
        <f>0.2*27</f>
        <v>5.4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K327" s="3">
        <f t="shared" si="20"/>
        <v>5.4</v>
      </c>
    </row>
    <row r="328" spans="1:11" ht="15" x14ac:dyDescent="0.25">
      <c r="A328" t="s">
        <v>180</v>
      </c>
      <c r="B328" t="s">
        <v>11</v>
      </c>
      <c r="C328" s="1">
        <v>3</v>
      </c>
      <c r="D328" s="1">
        <f>0.2*3</f>
        <v>0.60000000000000009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K328" s="3">
        <f t="shared" si="20"/>
        <v>0.60000000000000009</v>
      </c>
    </row>
    <row r="329" spans="1:11" ht="15" x14ac:dyDescent="0.25">
      <c r="A329" t="s">
        <v>181</v>
      </c>
      <c r="B329" t="s">
        <v>90</v>
      </c>
      <c r="C329" s="1">
        <v>3</v>
      </c>
      <c r="D329" s="1">
        <f>0.2*3</f>
        <v>0.60000000000000009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K329" s="3">
        <f t="shared" si="20"/>
        <v>0.60000000000000009</v>
      </c>
    </row>
    <row r="330" spans="1:11" ht="15" x14ac:dyDescent="0.25">
      <c r="A330" t="s">
        <v>182</v>
      </c>
      <c r="B330" t="s">
        <v>183</v>
      </c>
      <c r="C330" s="1">
        <v>17</v>
      </c>
      <c r="D330" s="1">
        <f>0.2*17</f>
        <v>3.4000000000000004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K330" s="3">
        <f t="shared" si="20"/>
        <v>3.4000000000000004</v>
      </c>
    </row>
    <row r="332" spans="1:11" ht="15" x14ac:dyDescent="0.25">
      <c r="A332" s="9" t="s">
        <v>184</v>
      </c>
    </row>
    <row r="333" spans="1:11" ht="15" x14ac:dyDescent="0.25">
      <c r="A333" t="s">
        <v>185</v>
      </c>
      <c r="B333" t="s">
        <v>39</v>
      </c>
      <c r="C333" s="1">
        <v>21.8</v>
      </c>
      <c r="D333" s="1">
        <f>0.2*21.8</f>
        <v>4.3600000000000003</v>
      </c>
      <c r="E333" s="1">
        <v>7</v>
      </c>
      <c r="F333" s="1">
        <v>7</v>
      </c>
      <c r="G333" s="1">
        <v>7</v>
      </c>
      <c r="H333" s="1">
        <v>7</v>
      </c>
      <c r="I333" s="1">
        <v>7</v>
      </c>
      <c r="K333" s="3">
        <f t="shared" ref="K333:K340" si="21">SUM(D333:J333)</f>
        <v>39.36</v>
      </c>
    </row>
    <row r="334" spans="1:11" ht="15" x14ac:dyDescent="0.25">
      <c r="A334" t="s">
        <v>182</v>
      </c>
      <c r="B334" t="s">
        <v>183</v>
      </c>
      <c r="C334" s="1">
        <v>3</v>
      </c>
      <c r="D334" s="1">
        <f>0.2*3</f>
        <v>0.60000000000000009</v>
      </c>
      <c r="E334" s="1">
        <v>5</v>
      </c>
      <c r="F334" s="1">
        <v>0</v>
      </c>
      <c r="G334" s="1">
        <v>0</v>
      </c>
      <c r="H334" s="1">
        <v>0</v>
      </c>
      <c r="I334" s="1">
        <v>0</v>
      </c>
      <c r="K334" s="3">
        <f t="shared" si="21"/>
        <v>5.6</v>
      </c>
    </row>
    <row r="335" spans="1:11" ht="15" x14ac:dyDescent="0.25">
      <c r="A335" t="s">
        <v>186</v>
      </c>
      <c r="B335" t="s">
        <v>17</v>
      </c>
      <c r="C335" s="1">
        <v>0</v>
      </c>
      <c r="D335" s="1">
        <v>0</v>
      </c>
      <c r="E335" s="1">
        <v>3</v>
      </c>
      <c r="F335" s="1">
        <v>0</v>
      </c>
      <c r="G335" s="1">
        <v>0</v>
      </c>
      <c r="H335" s="1">
        <v>0</v>
      </c>
      <c r="I335" s="1">
        <v>0</v>
      </c>
      <c r="K335" s="3">
        <f t="shared" si="21"/>
        <v>3</v>
      </c>
    </row>
    <row r="336" spans="1:11" ht="15" x14ac:dyDescent="0.25">
      <c r="A336" t="s">
        <v>187</v>
      </c>
      <c r="B336" t="s">
        <v>17</v>
      </c>
      <c r="C336" s="1">
        <v>17</v>
      </c>
      <c r="D336" s="1">
        <f>0.2*17</f>
        <v>3.4000000000000004</v>
      </c>
      <c r="E336" s="1">
        <v>0</v>
      </c>
      <c r="F336" s="1">
        <v>3</v>
      </c>
      <c r="G336" s="1">
        <v>3</v>
      </c>
      <c r="H336" s="1">
        <v>0</v>
      </c>
      <c r="I336" s="1">
        <v>3</v>
      </c>
      <c r="K336" s="3">
        <f t="shared" si="21"/>
        <v>12.4</v>
      </c>
    </row>
    <row r="337" spans="1:11" ht="15" x14ac:dyDescent="0.25">
      <c r="A337" t="s">
        <v>188</v>
      </c>
      <c r="B337" t="s">
        <v>49</v>
      </c>
      <c r="C337" s="1">
        <v>11</v>
      </c>
      <c r="D337" s="1">
        <f>0.2*11</f>
        <v>2.2000000000000002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K337" s="3">
        <f t="shared" si="21"/>
        <v>2.2000000000000002</v>
      </c>
    </row>
    <row r="338" spans="1:11" ht="15" x14ac:dyDescent="0.25">
      <c r="A338" t="s">
        <v>189</v>
      </c>
      <c r="B338" t="s">
        <v>11</v>
      </c>
      <c r="C338" s="1">
        <v>7</v>
      </c>
      <c r="D338" s="1">
        <f>0.2*7</f>
        <v>1.4000000000000001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K338" s="3">
        <f t="shared" si="21"/>
        <v>1.4000000000000001</v>
      </c>
    </row>
    <row r="339" spans="1:11" ht="15" x14ac:dyDescent="0.25">
      <c r="A339" t="s">
        <v>179</v>
      </c>
      <c r="B339" t="s">
        <v>11</v>
      </c>
      <c r="C339" s="1">
        <v>0</v>
      </c>
      <c r="D339" s="1">
        <v>0</v>
      </c>
      <c r="E339" s="1">
        <v>0</v>
      </c>
      <c r="F339" s="1">
        <v>5</v>
      </c>
      <c r="G339" s="1">
        <v>5</v>
      </c>
      <c r="H339" s="1">
        <v>5</v>
      </c>
      <c r="I339" s="1">
        <v>5</v>
      </c>
      <c r="K339" s="3">
        <f t="shared" si="21"/>
        <v>20</v>
      </c>
    </row>
    <row r="340" spans="1:11" ht="15" x14ac:dyDescent="0.25">
      <c r="A340" t="s">
        <v>196</v>
      </c>
      <c r="B340" t="s">
        <v>17</v>
      </c>
      <c r="C340" s="1">
        <v>0</v>
      </c>
      <c r="D340" s="1">
        <v>0</v>
      </c>
      <c r="E340" s="1">
        <v>0</v>
      </c>
      <c r="F340" s="1">
        <v>3</v>
      </c>
      <c r="G340" s="1">
        <v>0</v>
      </c>
      <c r="H340" s="1">
        <v>0</v>
      </c>
      <c r="I340" s="1">
        <v>0</v>
      </c>
      <c r="K340" s="3">
        <f t="shared" si="21"/>
        <v>3</v>
      </c>
    </row>
    <row r="341" spans="1:11" ht="15" x14ac:dyDescent="0.25">
      <c r="A341" t="s">
        <v>128</v>
      </c>
      <c r="B341" t="s">
        <v>11</v>
      </c>
      <c r="C341" s="1">
        <v>0</v>
      </c>
      <c r="D341" s="1">
        <v>0</v>
      </c>
      <c r="E341" s="1">
        <v>0</v>
      </c>
      <c r="F341" s="1">
        <v>0</v>
      </c>
      <c r="G341" s="1">
        <v>3</v>
      </c>
      <c r="H341" s="1">
        <v>0</v>
      </c>
      <c r="I341" s="1">
        <v>3</v>
      </c>
      <c r="K341" s="3">
        <f>SUM(D341:J341)</f>
        <v>6</v>
      </c>
    </row>
    <row r="342" spans="1:11" ht="15" x14ac:dyDescent="0.25">
      <c r="A342" t="s">
        <v>135</v>
      </c>
      <c r="B342" t="s">
        <v>17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3</v>
      </c>
      <c r="I342" s="1">
        <v>0</v>
      </c>
      <c r="K342" s="3">
        <f>SUM(D342:J342)</f>
        <v>3</v>
      </c>
    </row>
    <row r="344" spans="1:11" ht="15" x14ac:dyDescent="0.25">
      <c r="A344" s="9" t="s">
        <v>190</v>
      </c>
    </row>
    <row r="345" spans="1:11" ht="15" x14ac:dyDescent="0.25">
      <c r="A345" t="s">
        <v>185</v>
      </c>
      <c r="B345" t="s">
        <v>39</v>
      </c>
      <c r="C345" s="1">
        <v>8</v>
      </c>
      <c r="D345" s="1">
        <f>0.2*8</f>
        <v>1.6</v>
      </c>
      <c r="E345" s="1">
        <v>7</v>
      </c>
      <c r="F345" s="1">
        <v>0</v>
      </c>
      <c r="G345" s="1">
        <v>0</v>
      </c>
      <c r="H345" s="1">
        <v>0</v>
      </c>
      <c r="I345" s="1">
        <v>7</v>
      </c>
      <c r="K345" s="3">
        <f t="shared" ref="K345:K354" si="22">SUM(D345:J345)</f>
        <v>15.6</v>
      </c>
    </row>
    <row r="346" spans="1:11" ht="15" x14ac:dyDescent="0.25">
      <c r="A346" t="s">
        <v>133</v>
      </c>
      <c r="B346" t="s">
        <v>17</v>
      </c>
      <c r="C346" s="1">
        <v>3</v>
      </c>
      <c r="D346" s="1">
        <f>0.2*3</f>
        <v>0.60000000000000009</v>
      </c>
      <c r="E346" s="1">
        <v>5</v>
      </c>
      <c r="F346" s="1">
        <v>7</v>
      </c>
      <c r="G346" s="1">
        <v>3</v>
      </c>
      <c r="H346" s="1">
        <v>7</v>
      </c>
      <c r="I346" s="1">
        <v>0</v>
      </c>
      <c r="K346" s="3">
        <f t="shared" si="22"/>
        <v>22.6</v>
      </c>
    </row>
    <row r="347" spans="1:11" ht="15" x14ac:dyDescent="0.25">
      <c r="A347" t="s">
        <v>191</v>
      </c>
      <c r="B347" t="s">
        <v>39</v>
      </c>
      <c r="C347" s="1">
        <v>28</v>
      </c>
      <c r="D347" s="1">
        <f>0.2*28</f>
        <v>5.6000000000000005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K347" s="3">
        <f t="shared" si="22"/>
        <v>5.6000000000000005</v>
      </c>
    </row>
    <row r="348" spans="1:11" ht="15" x14ac:dyDescent="0.25">
      <c r="A348" t="s">
        <v>189</v>
      </c>
      <c r="B348" t="s">
        <v>11</v>
      </c>
      <c r="C348" s="1">
        <v>21.4</v>
      </c>
      <c r="D348" s="1">
        <f>0.2*21.4</f>
        <v>4.28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K348" s="3">
        <f t="shared" si="22"/>
        <v>4.28</v>
      </c>
    </row>
    <row r="349" spans="1:11" ht="15" x14ac:dyDescent="0.25">
      <c r="A349" t="s">
        <v>192</v>
      </c>
      <c r="B349" t="s">
        <v>193</v>
      </c>
      <c r="C349" s="1">
        <v>10</v>
      </c>
      <c r="D349" s="1">
        <f>0.2*10</f>
        <v>2</v>
      </c>
      <c r="E349" s="1">
        <v>0</v>
      </c>
      <c r="F349" s="1">
        <v>3</v>
      </c>
      <c r="G349" s="1">
        <v>5</v>
      </c>
      <c r="H349" s="1">
        <v>0</v>
      </c>
      <c r="I349" s="1">
        <v>0</v>
      </c>
      <c r="K349" s="3">
        <f t="shared" si="22"/>
        <v>10</v>
      </c>
    </row>
    <row r="350" spans="1:11" ht="15" x14ac:dyDescent="0.25">
      <c r="A350" t="s">
        <v>194</v>
      </c>
      <c r="B350" t="s">
        <v>11</v>
      </c>
      <c r="C350" s="1">
        <v>8</v>
      </c>
      <c r="D350" s="1">
        <f>0.2*8</f>
        <v>1.6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K350" s="3">
        <f t="shared" si="22"/>
        <v>1.6</v>
      </c>
    </row>
    <row r="351" spans="1:11" ht="15" x14ac:dyDescent="0.25">
      <c r="A351" t="s">
        <v>195</v>
      </c>
      <c r="B351" t="s">
        <v>22</v>
      </c>
      <c r="C351" s="1">
        <v>5.6</v>
      </c>
      <c r="D351" s="1">
        <f>0.2*5.6</f>
        <v>1.1199999999999999</v>
      </c>
      <c r="E351" s="1">
        <v>0</v>
      </c>
      <c r="F351" s="1">
        <v>0</v>
      </c>
      <c r="G351" s="1">
        <v>7</v>
      </c>
      <c r="H351" s="1">
        <v>0</v>
      </c>
      <c r="I351" s="1">
        <v>0</v>
      </c>
      <c r="K351" s="3">
        <f t="shared" si="22"/>
        <v>8.1199999999999992</v>
      </c>
    </row>
    <row r="352" spans="1:11" ht="15" x14ac:dyDescent="0.25">
      <c r="A352" t="s">
        <v>196</v>
      </c>
      <c r="B352" t="s">
        <v>17</v>
      </c>
      <c r="C352" s="1">
        <v>3</v>
      </c>
      <c r="D352" s="1">
        <f>0.2*3</f>
        <v>0.60000000000000009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K352" s="3">
        <f t="shared" si="22"/>
        <v>0.60000000000000009</v>
      </c>
    </row>
    <row r="353" spans="1:11" ht="15" x14ac:dyDescent="0.25">
      <c r="A353" t="s">
        <v>197</v>
      </c>
      <c r="B353" t="s">
        <v>183</v>
      </c>
      <c r="C353" s="1">
        <v>3</v>
      </c>
      <c r="D353" s="1">
        <f>0.2*3</f>
        <v>0.60000000000000009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K353" s="3">
        <f t="shared" si="22"/>
        <v>0.60000000000000009</v>
      </c>
    </row>
    <row r="354" spans="1:11" ht="15" x14ac:dyDescent="0.25">
      <c r="A354" t="s">
        <v>279</v>
      </c>
      <c r="B354" t="s">
        <v>87</v>
      </c>
      <c r="C354" s="1">
        <v>0</v>
      </c>
      <c r="D354" s="1">
        <v>0</v>
      </c>
      <c r="E354" s="1">
        <v>0</v>
      </c>
      <c r="F354" s="1">
        <v>5</v>
      </c>
      <c r="G354" s="1">
        <v>0</v>
      </c>
      <c r="H354" s="1">
        <v>0</v>
      </c>
      <c r="I354" s="1">
        <v>3</v>
      </c>
      <c r="K354" s="3">
        <f t="shared" si="22"/>
        <v>8</v>
      </c>
    </row>
    <row r="355" spans="1:11" ht="15" x14ac:dyDescent="0.25">
      <c r="A355" t="s">
        <v>285</v>
      </c>
      <c r="B355" t="s">
        <v>90</v>
      </c>
      <c r="C355" s="1">
        <v>0</v>
      </c>
      <c r="D355" s="1">
        <v>0</v>
      </c>
      <c r="E355" s="1">
        <v>0</v>
      </c>
      <c r="F355" s="1">
        <v>0</v>
      </c>
      <c r="G355" s="1">
        <v>3</v>
      </c>
      <c r="H355" s="1">
        <v>5</v>
      </c>
      <c r="I355" s="1">
        <v>5</v>
      </c>
      <c r="K355" s="3">
        <f>SUM(D355:J355)</f>
        <v>13</v>
      </c>
    </row>
    <row r="357" spans="1:11" ht="15" x14ac:dyDescent="0.25">
      <c r="A357" s="9" t="s">
        <v>198</v>
      </c>
    </row>
    <row r="358" spans="1:11" ht="15" x14ac:dyDescent="0.25">
      <c r="A358" t="s">
        <v>185</v>
      </c>
      <c r="B358" t="s">
        <v>39</v>
      </c>
      <c r="C358" s="1">
        <v>0</v>
      </c>
      <c r="D358" s="1">
        <v>0</v>
      </c>
      <c r="E358" s="1">
        <v>7</v>
      </c>
      <c r="F358" s="1">
        <v>0</v>
      </c>
      <c r="G358" s="1">
        <v>0</v>
      </c>
      <c r="H358" s="1">
        <v>0</v>
      </c>
      <c r="I358" s="1">
        <v>0</v>
      </c>
      <c r="K358" s="3">
        <f t="shared" ref="K358:K369" si="23">SUM(D358:J358)</f>
        <v>7</v>
      </c>
    </row>
    <row r="359" spans="1:11" ht="15" x14ac:dyDescent="0.25">
      <c r="A359" t="s">
        <v>199</v>
      </c>
      <c r="B359" t="s">
        <v>29</v>
      </c>
      <c r="C359" s="1">
        <v>5</v>
      </c>
      <c r="D359" s="1">
        <f>0.2*5</f>
        <v>1</v>
      </c>
      <c r="E359" s="1">
        <v>5</v>
      </c>
      <c r="F359" s="1">
        <v>0</v>
      </c>
      <c r="G359" s="1">
        <v>0</v>
      </c>
      <c r="H359" s="1">
        <v>0</v>
      </c>
      <c r="I359" s="1">
        <v>0</v>
      </c>
      <c r="K359" s="3">
        <f t="shared" si="23"/>
        <v>6</v>
      </c>
    </row>
    <row r="360" spans="1:11" ht="15" x14ac:dyDescent="0.25">
      <c r="A360" t="s">
        <v>197</v>
      </c>
      <c r="B360" t="s">
        <v>183</v>
      </c>
      <c r="C360" s="1">
        <v>7</v>
      </c>
      <c r="D360" s="1">
        <f>0.2*7</f>
        <v>1.4000000000000001</v>
      </c>
      <c r="E360" s="1">
        <v>3</v>
      </c>
      <c r="F360" s="1">
        <v>5</v>
      </c>
      <c r="G360" s="1">
        <v>0</v>
      </c>
      <c r="H360" s="1">
        <v>0</v>
      </c>
      <c r="I360" s="1">
        <v>0</v>
      </c>
      <c r="K360" s="3">
        <f t="shared" si="23"/>
        <v>9.4</v>
      </c>
    </row>
    <row r="361" spans="1:11" ht="15" x14ac:dyDescent="0.25">
      <c r="A361" t="s">
        <v>200</v>
      </c>
      <c r="B361" t="s">
        <v>17</v>
      </c>
      <c r="C361" s="1">
        <v>8.6</v>
      </c>
      <c r="D361" s="1">
        <f>0.2*8.6</f>
        <v>1.72</v>
      </c>
      <c r="E361" s="1">
        <v>3</v>
      </c>
      <c r="F361" s="1">
        <v>3</v>
      </c>
      <c r="G361" s="1">
        <v>0</v>
      </c>
      <c r="H361" s="1">
        <v>0</v>
      </c>
      <c r="I361" s="1">
        <v>0</v>
      </c>
      <c r="K361" s="3">
        <f t="shared" si="23"/>
        <v>7.72</v>
      </c>
    </row>
    <row r="362" spans="1:11" ht="15" x14ac:dyDescent="0.25">
      <c r="A362" t="s">
        <v>201</v>
      </c>
      <c r="B362" t="s">
        <v>90</v>
      </c>
      <c r="C362" s="1">
        <v>0</v>
      </c>
      <c r="D362" s="1">
        <v>0</v>
      </c>
      <c r="E362" s="1">
        <v>0</v>
      </c>
      <c r="F362" s="1">
        <v>0</v>
      </c>
      <c r="G362" s="1">
        <v>5</v>
      </c>
      <c r="H362" s="1">
        <v>3</v>
      </c>
      <c r="I362" s="1">
        <v>0</v>
      </c>
      <c r="K362" s="3">
        <f t="shared" si="23"/>
        <v>8</v>
      </c>
    </row>
    <row r="363" spans="1:11" ht="15" x14ac:dyDescent="0.25">
      <c r="A363" t="s">
        <v>202</v>
      </c>
      <c r="B363" t="s">
        <v>11</v>
      </c>
      <c r="C363" s="1">
        <v>15</v>
      </c>
      <c r="D363" s="1">
        <f>0.2*15</f>
        <v>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K363" s="3">
        <f t="shared" si="23"/>
        <v>3</v>
      </c>
    </row>
    <row r="364" spans="1:11" ht="15" x14ac:dyDescent="0.25">
      <c r="A364" t="s">
        <v>203</v>
      </c>
      <c r="B364" t="s">
        <v>183</v>
      </c>
      <c r="C364" s="1">
        <v>12.6</v>
      </c>
      <c r="D364" s="1">
        <f>0.2*12.6</f>
        <v>2.52</v>
      </c>
      <c r="E364" s="1">
        <v>0</v>
      </c>
      <c r="F364" s="1">
        <v>0</v>
      </c>
      <c r="G364" s="1">
        <v>0</v>
      </c>
      <c r="H364" s="1">
        <v>0</v>
      </c>
      <c r="I364" s="1">
        <v>5</v>
      </c>
      <c r="K364" s="3">
        <f t="shared" si="23"/>
        <v>7.52</v>
      </c>
    </row>
    <row r="365" spans="1:11" ht="15" x14ac:dyDescent="0.25">
      <c r="A365" t="s">
        <v>204</v>
      </c>
      <c r="B365" t="s">
        <v>17</v>
      </c>
      <c r="C365" s="1">
        <v>11.8</v>
      </c>
      <c r="D365" s="1">
        <f>0.2*11.8</f>
        <v>2.3600000000000003</v>
      </c>
      <c r="E365" s="1">
        <v>0</v>
      </c>
      <c r="F365" s="1">
        <v>7</v>
      </c>
      <c r="G365" s="1">
        <v>0</v>
      </c>
      <c r="H365" s="1">
        <v>7</v>
      </c>
      <c r="I365" s="1">
        <v>3</v>
      </c>
      <c r="K365" s="3">
        <f t="shared" si="23"/>
        <v>19.36</v>
      </c>
    </row>
    <row r="366" spans="1:11" ht="15" x14ac:dyDescent="0.25">
      <c r="A366" t="s">
        <v>205</v>
      </c>
      <c r="B366" t="s">
        <v>120</v>
      </c>
      <c r="C366" s="1">
        <v>7.2</v>
      </c>
      <c r="D366" s="1">
        <f>0.2*7.2</f>
        <v>1.4400000000000002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K366" s="3">
        <f t="shared" si="23"/>
        <v>1.4400000000000002</v>
      </c>
    </row>
    <row r="367" spans="1:11" ht="15" x14ac:dyDescent="0.25">
      <c r="A367" t="s">
        <v>206</v>
      </c>
      <c r="B367" t="s">
        <v>39</v>
      </c>
      <c r="C367" s="1">
        <v>3.6</v>
      </c>
      <c r="D367" s="1">
        <f>0.2*3.6</f>
        <v>0.72000000000000008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K367" s="3">
        <f t="shared" si="23"/>
        <v>0.72000000000000008</v>
      </c>
    </row>
    <row r="368" spans="1:11" ht="15" x14ac:dyDescent="0.25">
      <c r="A368" t="s">
        <v>207</v>
      </c>
      <c r="B368" t="s">
        <v>75</v>
      </c>
      <c r="C368" s="1">
        <v>3.6</v>
      </c>
      <c r="D368" s="1">
        <f>0.2*3.6</f>
        <v>0.72000000000000008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K368" s="3">
        <f t="shared" si="23"/>
        <v>0.72000000000000008</v>
      </c>
    </row>
    <row r="369" spans="1:11" ht="15" x14ac:dyDescent="0.25">
      <c r="A369" t="s">
        <v>208</v>
      </c>
      <c r="B369" t="s">
        <v>32</v>
      </c>
      <c r="C369" s="1">
        <v>3</v>
      </c>
      <c r="D369" s="1">
        <f>0.2*3</f>
        <v>0.60000000000000009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K369" s="3">
        <f t="shared" si="23"/>
        <v>0.60000000000000009</v>
      </c>
    </row>
    <row r="370" spans="1:11" ht="15" x14ac:dyDescent="0.25">
      <c r="A370" t="s">
        <v>286</v>
      </c>
      <c r="B370" t="s">
        <v>263</v>
      </c>
      <c r="C370" s="1">
        <v>0</v>
      </c>
      <c r="D370" s="1">
        <v>0</v>
      </c>
      <c r="E370" s="1">
        <v>0</v>
      </c>
      <c r="F370" s="1">
        <v>0</v>
      </c>
      <c r="G370" s="1">
        <v>7</v>
      </c>
      <c r="H370" s="1">
        <v>0</v>
      </c>
      <c r="I370" s="1">
        <v>0</v>
      </c>
      <c r="K370" s="3">
        <f>SUM(D370:J370)</f>
        <v>7</v>
      </c>
    </row>
    <row r="371" spans="1:11" ht="15" x14ac:dyDescent="0.25">
      <c r="A371" t="s">
        <v>287</v>
      </c>
      <c r="B371" t="s">
        <v>11</v>
      </c>
      <c r="C371" s="1">
        <v>0</v>
      </c>
      <c r="D371" s="1">
        <v>0</v>
      </c>
      <c r="E371" s="1">
        <v>0</v>
      </c>
      <c r="F371" s="1">
        <v>0</v>
      </c>
      <c r="G371" s="1">
        <v>3</v>
      </c>
      <c r="H371" s="1">
        <v>0</v>
      </c>
      <c r="I371" s="1">
        <v>0</v>
      </c>
      <c r="K371" s="3">
        <f>SUM(D371:J371)</f>
        <v>3</v>
      </c>
    </row>
    <row r="372" spans="1:11" ht="15" x14ac:dyDescent="0.25">
      <c r="A372" t="s">
        <v>189</v>
      </c>
      <c r="B372" t="s">
        <v>11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5</v>
      </c>
      <c r="I372" s="1">
        <v>7</v>
      </c>
      <c r="K372" s="3">
        <f>SUM(D372:J372)</f>
        <v>12</v>
      </c>
    </row>
    <row r="373" spans="1:11" ht="15" x14ac:dyDescent="0.25">
      <c r="A373" t="s">
        <v>192</v>
      </c>
      <c r="B373" t="s">
        <v>193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3</v>
      </c>
      <c r="I373" s="1">
        <v>0</v>
      </c>
      <c r="K373" s="3">
        <f>SUM(D373:J373)</f>
        <v>3</v>
      </c>
    </row>
    <row r="374" spans="1:11" ht="15" x14ac:dyDescent="0.25">
      <c r="A374" t="s">
        <v>194</v>
      </c>
      <c r="B374" t="s">
        <v>11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3</v>
      </c>
      <c r="K374" s="3">
        <f>SUM(D374:J374)</f>
        <v>3</v>
      </c>
    </row>
    <row r="376" spans="1:11" ht="15" x14ac:dyDescent="0.25">
      <c r="A376" s="9" t="s">
        <v>209</v>
      </c>
    </row>
    <row r="377" spans="1:11" ht="15" x14ac:dyDescent="0.25">
      <c r="A377" t="s">
        <v>206</v>
      </c>
      <c r="B377" t="s">
        <v>39</v>
      </c>
      <c r="C377" s="1">
        <v>7.6</v>
      </c>
      <c r="D377" s="1">
        <f>0.2*7.6</f>
        <v>1.52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K377" s="3">
        <f>SUM(D377:J377)</f>
        <v>1.52</v>
      </c>
    </row>
    <row r="378" spans="1:11" ht="15" x14ac:dyDescent="0.25">
      <c r="A378" t="s">
        <v>202</v>
      </c>
      <c r="B378" t="s">
        <v>11</v>
      </c>
      <c r="C378" s="1">
        <v>7</v>
      </c>
      <c r="D378" s="1">
        <f>0.2*7</f>
        <v>1.4000000000000001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K378" s="3">
        <f>SUM(D378:J378)</f>
        <v>1.4000000000000001</v>
      </c>
    </row>
    <row r="379" spans="1:11" ht="15" x14ac:dyDescent="0.25">
      <c r="A379" t="s">
        <v>203</v>
      </c>
      <c r="B379" t="s">
        <v>183</v>
      </c>
      <c r="C379" s="1">
        <v>6.6</v>
      </c>
      <c r="D379" s="1">
        <f>0.2*6.6</f>
        <v>1.32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K379" s="3">
        <f>SUM(D379:J379)</f>
        <v>1.32</v>
      </c>
    </row>
    <row r="380" spans="1:11" ht="15" x14ac:dyDescent="0.25">
      <c r="A380" t="s">
        <v>200</v>
      </c>
      <c r="B380" t="s">
        <v>17</v>
      </c>
      <c r="C380" s="1">
        <v>3</v>
      </c>
      <c r="D380" s="1">
        <f>0.2*3</f>
        <v>0.60000000000000009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K380" s="3">
        <f>SUM(D380:J380)</f>
        <v>0.60000000000000009</v>
      </c>
    </row>
    <row r="381" spans="1:11" ht="15" x14ac:dyDescent="0.25">
      <c r="A381" t="s">
        <v>280</v>
      </c>
      <c r="B381" t="s">
        <v>281</v>
      </c>
      <c r="C381" s="1">
        <v>0</v>
      </c>
      <c r="D381" s="1">
        <v>0</v>
      </c>
      <c r="E381" s="1">
        <v>0</v>
      </c>
      <c r="F381" s="1">
        <v>3</v>
      </c>
      <c r="G381" s="1">
        <v>0</v>
      </c>
      <c r="H381" s="1">
        <v>0</v>
      </c>
      <c r="I381" s="1">
        <v>0</v>
      </c>
      <c r="K381" s="3">
        <f>SUM(D381:J381)</f>
        <v>3</v>
      </c>
    </row>
    <row r="383" spans="1:11" ht="15" x14ac:dyDescent="0.25">
      <c r="A383" s="9" t="s">
        <v>210</v>
      </c>
    </row>
    <row r="384" spans="1:11" ht="15" x14ac:dyDescent="0.25">
      <c r="A384" t="s">
        <v>211</v>
      </c>
      <c r="B384" t="s">
        <v>212</v>
      </c>
      <c r="C384" s="1">
        <v>0</v>
      </c>
      <c r="D384" s="1">
        <v>0</v>
      </c>
      <c r="E384" s="1">
        <v>7</v>
      </c>
      <c r="F384" s="1">
        <v>7</v>
      </c>
      <c r="G384" s="1">
        <v>5</v>
      </c>
      <c r="H384" s="1">
        <v>7</v>
      </c>
      <c r="I384" s="1">
        <v>0</v>
      </c>
      <c r="K384" s="3">
        <f>SUM(D384:J384)</f>
        <v>26</v>
      </c>
    </row>
    <row r="385" spans="1:11" ht="15" x14ac:dyDescent="0.25">
      <c r="A385" t="s">
        <v>213</v>
      </c>
      <c r="B385" t="s">
        <v>214</v>
      </c>
      <c r="C385" s="1">
        <v>0</v>
      </c>
      <c r="D385" s="1">
        <v>0</v>
      </c>
      <c r="E385" s="1">
        <v>5</v>
      </c>
      <c r="F385" s="1">
        <v>5</v>
      </c>
      <c r="G385" s="1">
        <v>0</v>
      </c>
      <c r="H385" s="1">
        <v>0</v>
      </c>
      <c r="I385" s="1">
        <v>0</v>
      </c>
      <c r="K385" s="3">
        <f>SUM(D385:J385)</f>
        <v>10</v>
      </c>
    </row>
    <row r="386" spans="1:11" ht="15" x14ac:dyDescent="0.25">
      <c r="A386" t="s">
        <v>206</v>
      </c>
      <c r="B386" t="s">
        <v>39</v>
      </c>
      <c r="C386" s="1">
        <v>0</v>
      </c>
      <c r="D386" s="1">
        <v>0</v>
      </c>
      <c r="E386" s="1">
        <v>0</v>
      </c>
      <c r="F386" s="1">
        <v>0</v>
      </c>
      <c r="G386" s="1">
        <v>7</v>
      </c>
      <c r="H386" s="1">
        <v>0</v>
      </c>
      <c r="I386" s="1">
        <v>0</v>
      </c>
      <c r="K386" s="3">
        <f>SUM(D386:J386)</f>
        <v>7</v>
      </c>
    </row>
    <row r="388" spans="1:11" ht="15" x14ac:dyDescent="0.25">
      <c r="A388" s="9" t="s">
        <v>215</v>
      </c>
    </row>
    <row r="389" spans="1:11" ht="15" x14ac:dyDescent="0.25">
      <c r="A389" t="s">
        <v>216</v>
      </c>
      <c r="B389" t="s">
        <v>22</v>
      </c>
      <c r="C389" s="1">
        <v>15.4</v>
      </c>
      <c r="D389" s="1">
        <f>0.2*15.4</f>
        <v>3.08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K389" s="3">
        <f>SUM(D389:J389)</f>
        <v>3.08</v>
      </c>
    </row>
    <row r="390" spans="1:11" ht="15" x14ac:dyDescent="0.25">
      <c r="A390" t="s">
        <v>142</v>
      </c>
      <c r="B390" t="s">
        <v>17</v>
      </c>
      <c r="C390" s="1">
        <v>11</v>
      </c>
      <c r="D390" s="1">
        <f>0.2*11</f>
        <v>2.2000000000000002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K390" s="3">
        <f>SUM(D390:J390)</f>
        <v>2.2000000000000002</v>
      </c>
    </row>
    <row r="391" spans="1:11" ht="15" x14ac:dyDescent="0.25">
      <c r="A391" t="s">
        <v>217</v>
      </c>
      <c r="B391" t="s">
        <v>61</v>
      </c>
      <c r="C391" s="1">
        <v>6</v>
      </c>
      <c r="D391" s="1">
        <f>0.2*6</f>
        <v>1.2000000000000002</v>
      </c>
      <c r="E391" s="1">
        <v>0</v>
      </c>
      <c r="F391" s="1">
        <v>0</v>
      </c>
      <c r="G391" s="1">
        <v>0</v>
      </c>
      <c r="H391" s="1">
        <v>0</v>
      </c>
      <c r="I391" s="1">
        <v>7</v>
      </c>
      <c r="K391" s="3">
        <f>SUM(D391:J391)</f>
        <v>8.1999999999999993</v>
      </c>
    </row>
    <row r="392" spans="1:11" ht="15" x14ac:dyDescent="0.25">
      <c r="A392" t="s">
        <v>213</v>
      </c>
      <c r="B392" t="s">
        <v>214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5</v>
      </c>
      <c r="K392" s="3">
        <f>SUM(D392:J392)</f>
        <v>5</v>
      </c>
    </row>
    <row r="394" spans="1:11" ht="15" x14ac:dyDescent="0.25">
      <c r="A394" s="9" t="s">
        <v>218</v>
      </c>
    </row>
    <row r="395" spans="1:11" ht="15" x14ac:dyDescent="0.25">
      <c r="A395" s="9" t="s">
        <v>219</v>
      </c>
    </row>
    <row r="396" spans="1:11" ht="15" x14ac:dyDescent="0.25">
      <c r="A396" t="s">
        <v>220</v>
      </c>
      <c r="B396" t="s">
        <v>29</v>
      </c>
      <c r="C396" s="1">
        <v>14</v>
      </c>
      <c r="D396" s="1">
        <f>0.2*14</f>
        <v>2.8000000000000003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K396" s="3">
        <f>SUM(D396:J396)</f>
        <v>2.8000000000000003</v>
      </c>
    </row>
    <row r="397" spans="1:11" ht="15" x14ac:dyDescent="0.25">
      <c r="A397" t="s">
        <v>154</v>
      </c>
      <c r="B397" t="s">
        <v>13</v>
      </c>
      <c r="C397" s="1">
        <v>5</v>
      </c>
      <c r="D397" s="1">
        <f>0.2*5</f>
        <v>1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K397" s="3">
        <f>SUM(D397:J397)</f>
        <v>1</v>
      </c>
    </row>
    <row r="398" spans="1:11" ht="15" x14ac:dyDescent="0.25">
      <c r="A398" t="s">
        <v>221</v>
      </c>
      <c r="B398" t="s">
        <v>183</v>
      </c>
      <c r="C398" s="1">
        <v>5</v>
      </c>
      <c r="D398" s="1">
        <f>0.2*5</f>
        <v>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K398" s="3">
        <f>SUM(D398:J398)</f>
        <v>1</v>
      </c>
    </row>
    <row r="400" spans="1:11" ht="15" x14ac:dyDescent="0.25">
      <c r="A400" s="9" t="s">
        <v>222</v>
      </c>
    </row>
    <row r="401" spans="1:11" ht="15" x14ac:dyDescent="0.25">
      <c r="A401" t="s">
        <v>223</v>
      </c>
      <c r="B401" t="s">
        <v>22</v>
      </c>
      <c r="C401" s="1">
        <v>29.6</v>
      </c>
      <c r="D401" s="1">
        <f>0.2*29.6</f>
        <v>5.9200000000000008</v>
      </c>
      <c r="E401" s="1">
        <v>7</v>
      </c>
      <c r="F401" s="1">
        <v>0</v>
      </c>
      <c r="G401" s="1">
        <v>0</v>
      </c>
      <c r="H401" s="1">
        <v>0</v>
      </c>
      <c r="I401" s="1">
        <v>0</v>
      </c>
      <c r="K401" s="3">
        <f t="shared" ref="K401:K409" si="24">SUM(D401:J401)</f>
        <v>12.920000000000002</v>
      </c>
    </row>
    <row r="402" spans="1:11" ht="15" x14ac:dyDescent="0.25">
      <c r="A402" t="s">
        <v>153</v>
      </c>
      <c r="B402" t="s">
        <v>90</v>
      </c>
      <c r="C402" s="1">
        <v>24</v>
      </c>
      <c r="D402" s="1">
        <f>0.2*24</f>
        <v>4.8000000000000007</v>
      </c>
      <c r="E402" s="1">
        <v>5</v>
      </c>
      <c r="F402" s="1">
        <v>0</v>
      </c>
      <c r="G402" s="1">
        <v>0</v>
      </c>
      <c r="H402" s="1">
        <v>0</v>
      </c>
      <c r="I402" s="1">
        <v>5</v>
      </c>
      <c r="K402" s="3">
        <f t="shared" si="24"/>
        <v>14.8</v>
      </c>
    </row>
    <row r="403" spans="1:11" ht="15" x14ac:dyDescent="0.25">
      <c r="A403" t="s">
        <v>97</v>
      </c>
      <c r="B403" t="s">
        <v>39</v>
      </c>
      <c r="C403" s="1">
        <v>0</v>
      </c>
      <c r="D403" s="1">
        <v>0</v>
      </c>
      <c r="E403" s="1">
        <v>3</v>
      </c>
      <c r="F403" s="1">
        <v>5</v>
      </c>
      <c r="G403" s="1">
        <v>0</v>
      </c>
      <c r="H403" s="1">
        <v>0</v>
      </c>
      <c r="I403" s="1">
        <v>0</v>
      </c>
      <c r="K403" s="3">
        <f t="shared" si="24"/>
        <v>8</v>
      </c>
    </row>
    <row r="404" spans="1:11" ht="15" x14ac:dyDescent="0.25">
      <c r="A404" t="s">
        <v>224</v>
      </c>
      <c r="B404" t="s">
        <v>183</v>
      </c>
      <c r="C404" s="1">
        <v>17</v>
      </c>
      <c r="D404" s="1">
        <f>0.2*17</f>
        <v>3.4000000000000004</v>
      </c>
      <c r="E404" s="1">
        <v>0</v>
      </c>
      <c r="F404" s="1">
        <v>0</v>
      </c>
      <c r="G404" s="1">
        <v>0</v>
      </c>
      <c r="H404" s="1">
        <v>0</v>
      </c>
      <c r="I404" s="1">
        <v>7</v>
      </c>
      <c r="K404" s="3">
        <f t="shared" si="24"/>
        <v>10.4</v>
      </c>
    </row>
    <row r="405" spans="1:11" ht="15" x14ac:dyDescent="0.25">
      <c r="A405" t="s">
        <v>221</v>
      </c>
      <c r="B405" t="s">
        <v>183</v>
      </c>
      <c r="C405" s="1">
        <v>7.2</v>
      </c>
      <c r="D405" s="1">
        <f>0.2*7.2</f>
        <v>1.4400000000000002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K405" s="3">
        <f t="shared" si="24"/>
        <v>1.4400000000000002</v>
      </c>
    </row>
    <row r="406" spans="1:11" ht="15" x14ac:dyDescent="0.25">
      <c r="A406" t="s">
        <v>155</v>
      </c>
      <c r="B406" t="s">
        <v>120</v>
      </c>
      <c r="C406" s="1">
        <v>6</v>
      </c>
      <c r="D406" s="1">
        <f>0.2*6</f>
        <v>1.2000000000000002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K406" s="3">
        <f t="shared" si="24"/>
        <v>1.2000000000000002</v>
      </c>
    </row>
    <row r="407" spans="1:11" ht="15" x14ac:dyDescent="0.25">
      <c r="A407" t="s">
        <v>225</v>
      </c>
      <c r="B407" t="s">
        <v>226</v>
      </c>
      <c r="C407" s="1">
        <v>6</v>
      </c>
      <c r="D407" s="1">
        <f>0.2*6</f>
        <v>1.2000000000000002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K407" s="3">
        <f t="shared" si="24"/>
        <v>1.2000000000000002</v>
      </c>
    </row>
    <row r="408" spans="1:11" ht="15" x14ac:dyDescent="0.25">
      <c r="A408" t="s">
        <v>227</v>
      </c>
      <c r="B408" t="s">
        <v>228</v>
      </c>
      <c r="C408" s="1">
        <v>3</v>
      </c>
      <c r="D408" s="1">
        <f>0.2*3</f>
        <v>0.60000000000000009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K408" s="3">
        <f t="shared" si="24"/>
        <v>0.60000000000000009</v>
      </c>
    </row>
    <row r="409" spans="1:11" ht="15" x14ac:dyDescent="0.25">
      <c r="A409" t="s">
        <v>154</v>
      </c>
      <c r="B409" t="s">
        <v>13</v>
      </c>
      <c r="C409" s="1">
        <v>0</v>
      </c>
      <c r="D409" s="1">
        <v>0</v>
      </c>
      <c r="E409" s="1">
        <v>0</v>
      </c>
      <c r="F409" s="1">
        <v>3</v>
      </c>
      <c r="G409" s="1">
        <v>0</v>
      </c>
      <c r="H409" s="1">
        <v>0</v>
      </c>
      <c r="I409" s="1">
        <v>0</v>
      </c>
      <c r="K409" s="3">
        <f t="shared" si="24"/>
        <v>3</v>
      </c>
    </row>
    <row r="411" spans="1:11" ht="15" x14ac:dyDescent="0.25">
      <c r="A411" s="9" t="s">
        <v>229</v>
      </c>
    </row>
    <row r="412" spans="1:11" ht="15" x14ac:dyDescent="0.25">
      <c r="A412" t="s">
        <v>230</v>
      </c>
      <c r="B412" t="s">
        <v>166</v>
      </c>
      <c r="C412" s="1">
        <v>7</v>
      </c>
      <c r="D412" s="1">
        <f>0.2*7</f>
        <v>1.4000000000000001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K412" s="3">
        <f>SUM(D412:J412)</f>
        <v>1.4000000000000001</v>
      </c>
    </row>
    <row r="413" spans="1:11" ht="15" x14ac:dyDescent="0.25">
      <c r="A413" t="s">
        <v>231</v>
      </c>
      <c r="B413" t="s">
        <v>22</v>
      </c>
      <c r="C413" s="1">
        <v>5</v>
      </c>
      <c r="D413" s="1">
        <f>0.2*5</f>
        <v>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K413" s="3">
        <f>SUM(D413:J413)</f>
        <v>1</v>
      </c>
    </row>
    <row r="414" spans="1:11" ht="15" x14ac:dyDescent="0.25">
      <c r="A414" t="s">
        <v>282</v>
      </c>
      <c r="B414" t="s">
        <v>17</v>
      </c>
      <c r="C414" s="1">
        <v>0</v>
      </c>
      <c r="D414" s="1">
        <v>0</v>
      </c>
      <c r="E414" s="1">
        <v>0</v>
      </c>
      <c r="F414" s="1">
        <v>7</v>
      </c>
      <c r="G414" s="1">
        <v>0</v>
      </c>
      <c r="H414" s="1">
        <v>0</v>
      </c>
      <c r="I414" s="1">
        <v>0</v>
      </c>
      <c r="K414" s="3">
        <f>SUM(D414:J414)</f>
        <v>7</v>
      </c>
    </row>
    <row r="415" spans="1:11" ht="15" x14ac:dyDescent="0.25">
      <c r="A415" t="s">
        <v>153</v>
      </c>
      <c r="B415" t="s">
        <v>90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7</v>
      </c>
      <c r="I415" s="1">
        <v>0</v>
      </c>
      <c r="K415" s="3">
        <f>SUM(D415:J415)</f>
        <v>7</v>
      </c>
    </row>
    <row r="416" spans="1:11" ht="15" x14ac:dyDescent="0.25">
      <c r="A416" t="s">
        <v>236</v>
      </c>
      <c r="B416" t="s">
        <v>63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5</v>
      </c>
      <c r="I416" s="1">
        <v>0</v>
      </c>
      <c r="K416" s="3">
        <f>SUM(D416:J416)</f>
        <v>5</v>
      </c>
    </row>
    <row r="418" spans="1:11" ht="15" x14ac:dyDescent="0.25">
      <c r="A418" s="9" t="s">
        <v>232</v>
      </c>
    </row>
    <row r="419" spans="1:11" ht="15" x14ac:dyDescent="0.25">
      <c r="A419" t="s">
        <v>168</v>
      </c>
      <c r="B419" t="s">
        <v>15</v>
      </c>
      <c r="C419" s="1">
        <v>0</v>
      </c>
      <c r="D419" s="1">
        <v>0</v>
      </c>
      <c r="E419" s="1">
        <v>7</v>
      </c>
      <c r="F419" s="1">
        <v>5</v>
      </c>
      <c r="G419" s="1">
        <v>0</v>
      </c>
      <c r="H419" s="1">
        <v>5</v>
      </c>
      <c r="I419" s="1">
        <v>7</v>
      </c>
      <c r="K419" s="3">
        <f t="shared" ref="K419:K427" si="25">SUM(D419:J419)</f>
        <v>24</v>
      </c>
    </row>
    <row r="420" spans="1:11" ht="15" x14ac:dyDescent="0.25">
      <c r="A420" t="s">
        <v>233</v>
      </c>
      <c r="B420" t="s">
        <v>39</v>
      </c>
      <c r="C420" s="1">
        <v>3</v>
      </c>
      <c r="D420" s="1">
        <f>0.2*3</f>
        <v>0.60000000000000009</v>
      </c>
      <c r="E420" s="1">
        <v>5</v>
      </c>
      <c r="F420" s="1">
        <v>0</v>
      </c>
      <c r="G420" s="1">
        <v>5</v>
      </c>
      <c r="H420" s="1">
        <v>3</v>
      </c>
      <c r="I420" s="1">
        <v>3</v>
      </c>
      <c r="K420" s="3">
        <f t="shared" si="25"/>
        <v>16.600000000000001</v>
      </c>
    </row>
    <row r="421" spans="1:11" ht="15" x14ac:dyDescent="0.25">
      <c r="A421" t="s">
        <v>234</v>
      </c>
      <c r="B421" t="s">
        <v>85</v>
      </c>
      <c r="C421" s="1">
        <v>0</v>
      </c>
      <c r="D421" s="1">
        <v>0</v>
      </c>
      <c r="E421" s="1">
        <v>3</v>
      </c>
      <c r="F421" s="1">
        <v>0</v>
      </c>
      <c r="G421" s="1">
        <v>0</v>
      </c>
      <c r="H421" s="1">
        <v>3</v>
      </c>
      <c r="I421" s="1">
        <v>0</v>
      </c>
      <c r="K421" s="3">
        <f t="shared" si="25"/>
        <v>6</v>
      </c>
    </row>
    <row r="422" spans="1:11" ht="15" x14ac:dyDescent="0.25">
      <c r="A422" t="s">
        <v>235</v>
      </c>
      <c r="B422" t="s">
        <v>17</v>
      </c>
      <c r="C422" s="1">
        <v>22</v>
      </c>
      <c r="D422" s="1">
        <f>0.2*22</f>
        <v>4.4000000000000004</v>
      </c>
      <c r="E422" s="1">
        <v>3</v>
      </c>
      <c r="F422" s="1">
        <v>7</v>
      </c>
      <c r="G422" s="1">
        <v>7</v>
      </c>
      <c r="H422" s="1">
        <v>7</v>
      </c>
      <c r="I422" s="1">
        <v>5</v>
      </c>
      <c r="K422" s="3">
        <f t="shared" si="25"/>
        <v>33.4</v>
      </c>
    </row>
    <row r="423" spans="1:11" ht="15" x14ac:dyDescent="0.25">
      <c r="A423" t="s">
        <v>165</v>
      </c>
      <c r="B423" t="s">
        <v>166</v>
      </c>
      <c r="C423" s="1">
        <v>0</v>
      </c>
      <c r="D423" s="1">
        <v>0</v>
      </c>
      <c r="E423" s="1">
        <v>0</v>
      </c>
      <c r="F423" s="1">
        <v>3</v>
      </c>
      <c r="G423" s="1">
        <v>0</v>
      </c>
      <c r="H423" s="1">
        <v>0</v>
      </c>
      <c r="I423" s="1">
        <v>0</v>
      </c>
      <c r="K423" s="3">
        <f t="shared" si="25"/>
        <v>3</v>
      </c>
    </row>
    <row r="424" spans="1:11" ht="15" x14ac:dyDescent="0.25">
      <c r="A424" t="s">
        <v>236</v>
      </c>
      <c r="B424" t="s">
        <v>63</v>
      </c>
      <c r="C424" s="1">
        <v>0</v>
      </c>
      <c r="D424" s="1">
        <v>0</v>
      </c>
      <c r="E424" s="1">
        <v>0</v>
      </c>
      <c r="F424" s="1">
        <v>3</v>
      </c>
      <c r="G424" s="1">
        <v>0</v>
      </c>
      <c r="H424" s="1">
        <v>0</v>
      </c>
      <c r="I424" s="1">
        <v>0</v>
      </c>
      <c r="K424" s="3">
        <f t="shared" si="25"/>
        <v>3</v>
      </c>
    </row>
    <row r="425" spans="1:11" ht="15" x14ac:dyDescent="0.25">
      <c r="A425" t="s">
        <v>237</v>
      </c>
      <c r="B425" t="s">
        <v>17</v>
      </c>
      <c r="C425" s="1">
        <v>3</v>
      </c>
      <c r="D425" s="1">
        <f>0.2*3</f>
        <v>0.60000000000000009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K425" s="3">
        <f t="shared" si="25"/>
        <v>0.60000000000000009</v>
      </c>
    </row>
    <row r="426" spans="1:11" ht="15" x14ac:dyDescent="0.25">
      <c r="A426" t="s">
        <v>230</v>
      </c>
      <c r="B426" t="s">
        <v>166</v>
      </c>
      <c r="C426" s="1">
        <v>34.4</v>
      </c>
      <c r="D426" s="1">
        <f>0.2*34.4</f>
        <v>6.88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K426" s="3">
        <f t="shared" si="25"/>
        <v>6.88</v>
      </c>
    </row>
    <row r="427" spans="1:11" ht="15" x14ac:dyDescent="0.25">
      <c r="A427" t="s">
        <v>238</v>
      </c>
      <c r="B427" t="s">
        <v>123</v>
      </c>
      <c r="C427" s="1">
        <v>6</v>
      </c>
      <c r="D427" s="1">
        <f>0.2*6</f>
        <v>1.2000000000000002</v>
      </c>
      <c r="E427" s="1">
        <v>0</v>
      </c>
      <c r="F427" s="1">
        <v>0</v>
      </c>
      <c r="G427" s="1">
        <v>3</v>
      </c>
      <c r="H427" s="1">
        <v>0</v>
      </c>
      <c r="I427" s="1">
        <v>0</v>
      </c>
      <c r="K427" s="3">
        <f t="shared" si="25"/>
        <v>4.2</v>
      </c>
    </row>
    <row r="429" spans="1:11" ht="15" x14ac:dyDescent="0.25">
      <c r="A429" s="9" t="s">
        <v>239</v>
      </c>
    </row>
    <row r="430" spans="1:11" ht="15" x14ac:dyDescent="0.25">
      <c r="A430" t="s">
        <v>240</v>
      </c>
      <c r="B430" t="s">
        <v>22</v>
      </c>
      <c r="C430" s="1">
        <v>5</v>
      </c>
      <c r="D430" s="1">
        <f>0.2*5</f>
        <v>1</v>
      </c>
      <c r="E430" s="1">
        <v>7</v>
      </c>
      <c r="F430" s="1">
        <v>3</v>
      </c>
      <c r="G430" s="1">
        <v>0</v>
      </c>
      <c r="H430" s="1">
        <v>0</v>
      </c>
      <c r="I430" s="1">
        <v>0</v>
      </c>
      <c r="K430" s="3">
        <f t="shared" ref="K430:K435" si="26">SUM(D430:J430)</f>
        <v>11</v>
      </c>
    </row>
    <row r="431" spans="1:11" ht="15" x14ac:dyDescent="0.25">
      <c r="A431" t="s">
        <v>241</v>
      </c>
      <c r="B431" t="s">
        <v>87</v>
      </c>
      <c r="C431" s="1">
        <v>0</v>
      </c>
      <c r="D431" s="1">
        <v>0</v>
      </c>
      <c r="E431" s="1">
        <v>5</v>
      </c>
      <c r="F431" s="1">
        <v>3</v>
      </c>
      <c r="G431" s="1">
        <v>0</v>
      </c>
      <c r="H431" s="1">
        <v>0</v>
      </c>
      <c r="I431" s="1">
        <v>0</v>
      </c>
      <c r="K431" s="3">
        <f t="shared" si="26"/>
        <v>8</v>
      </c>
    </row>
    <row r="432" spans="1:11" ht="15" x14ac:dyDescent="0.25">
      <c r="A432" t="s">
        <v>168</v>
      </c>
      <c r="B432" t="s">
        <v>15</v>
      </c>
      <c r="C432" s="1">
        <v>0</v>
      </c>
      <c r="D432" s="1">
        <v>0</v>
      </c>
      <c r="E432" s="1">
        <v>3</v>
      </c>
      <c r="F432" s="1">
        <v>0</v>
      </c>
      <c r="G432" s="1">
        <v>0</v>
      </c>
      <c r="H432" s="1">
        <v>7</v>
      </c>
      <c r="I432" s="1">
        <v>7</v>
      </c>
      <c r="K432" s="3">
        <f t="shared" si="26"/>
        <v>17</v>
      </c>
    </row>
    <row r="433" spans="1:11" ht="15" x14ac:dyDescent="0.25">
      <c r="A433" t="s">
        <v>296</v>
      </c>
      <c r="B433" t="s">
        <v>242</v>
      </c>
      <c r="C433" s="1">
        <v>0</v>
      </c>
      <c r="D433" s="1">
        <v>0</v>
      </c>
      <c r="E433" s="1">
        <v>3</v>
      </c>
      <c r="F433" s="1">
        <v>5</v>
      </c>
      <c r="G433" s="1">
        <v>5</v>
      </c>
      <c r="H433" s="1">
        <v>3</v>
      </c>
      <c r="I433" s="1">
        <v>0</v>
      </c>
      <c r="K433" s="3">
        <f t="shared" si="26"/>
        <v>16</v>
      </c>
    </row>
    <row r="434" spans="1:11" ht="15" x14ac:dyDescent="0.25">
      <c r="A434" t="s">
        <v>163</v>
      </c>
      <c r="B434" t="s">
        <v>87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K434" s="3">
        <f t="shared" si="26"/>
        <v>0</v>
      </c>
    </row>
    <row r="435" spans="1:11" ht="15" x14ac:dyDescent="0.25">
      <c r="A435" t="s">
        <v>244</v>
      </c>
      <c r="B435" t="s">
        <v>17</v>
      </c>
      <c r="C435" s="1">
        <v>14</v>
      </c>
      <c r="D435" s="1">
        <f>0.2*14</f>
        <v>2.8000000000000003</v>
      </c>
      <c r="E435" s="1">
        <v>0</v>
      </c>
      <c r="F435" s="1">
        <v>7</v>
      </c>
      <c r="G435" s="1">
        <v>0</v>
      </c>
      <c r="H435" s="1">
        <v>0</v>
      </c>
      <c r="I435" s="1">
        <v>0</v>
      </c>
      <c r="K435" s="3">
        <f t="shared" si="26"/>
        <v>9.8000000000000007</v>
      </c>
    </row>
    <row r="436" spans="1:11" ht="15" x14ac:dyDescent="0.25">
      <c r="A436" t="s">
        <v>290</v>
      </c>
      <c r="B436" t="s">
        <v>85</v>
      </c>
      <c r="C436" s="1">
        <v>0</v>
      </c>
      <c r="D436" s="1">
        <v>0</v>
      </c>
      <c r="E436" s="1">
        <v>0</v>
      </c>
      <c r="F436" s="1">
        <v>0</v>
      </c>
      <c r="G436" s="1">
        <v>7</v>
      </c>
      <c r="H436" s="1">
        <v>3</v>
      </c>
      <c r="I436" s="1">
        <v>0</v>
      </c>
      <c r="K436" s="3">
        <f>SUM(D436:J436)</f>
        <v>10</v>
      </c>
    </row>
    <row r="437" spans="1:11" ht="15" x14ac:dyDescent="0.25">
      <c r="A437" t="s">
        <v>165</v>
      </c>
      <c r="B437" t="s">
        <v>166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5</v>
      </c>
      <c r="I437" s="1">
        <v>0</v>
      </c>
      <c r="K437" s="3">
        <f>SUM(D437:J437)</f>
        <v>5</v>
      </c>
    </row>
    <row r="438" spans="1:11" ht="15" x14ac:dyDescent="0.25">
      <c r="A438" t="s">
        <v>161</v>
      </c>
      <c r="B438" t="s">
        <v>162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5</v>
      </c>
      <c r="K438" s="3">
        <f>SUM(D438:J438)</f>
        <v>5</v>
      </c>
    </row>
    <row r="439" spans="1:11" ht="15" x14ac:dyDescent="0.25">
      <c r="A439" t="s">
        <v>164</v>
      </c>
      <c r="B439" t="s">
        <v>162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</v>
      </c>
      <c r="K439" s="3">
        <f>SUM(D439:J439)</f>
        <v>3</v>
      </c>
    </row>
    <row r="441" spans="1:11" ht="15" x14ac:dyDescent="0.25">
      <c r="A441" s="9" t="s">
        <v>245</v>
      </c>
    </row>
    <row r="442" spans="1:11" ht="15" x14ac:dyDescent="0.25">
      <c r="A442" t="s">
        <v>171</v>
      </c>
      <c r="B442" t="s">
        <v>17</v>
      </c>
      <c r="C442" s="1">
        <v>0</v>
      </c>
      <c r="D442" s="1">
        <v>0</v>
      </c>
      <c r="E442" s="1">
        <v>7</v>
      </c>
      <c r="F442" s="1">
        <v>5</v>
      </c>
      <c r="G442" s="1">
        <v>7</v>
      </c>
      <c r="H442" s="1">
        <v>0</v>
      </c>
      <c r="I442" s="1">
        <v>7</v>
      </c>
      <c r="K442" s="3">
        <f t="shared" ref="K442:K449" si="27">SUM(D442:J442)</f>
        <v>26</v>
      </c>
    </row>
    <row r="443" spans="1:11" ht="15" x14ac:dyDescent="0.25">
      <c r="A443" t="s">
        <v>246</v>
      </c>
      <c r="B443" t="s">
        <v>90</v>
      </c>
      <c r="C443" s="1">
        <v>5.6</v>
      </c>
      <c r="D443" s="1">
        <f>0.2*5.6</f>
        <v>1.1199999999999999</v>
      </c>
      <c r="E443" s="1">
        <v>5</v>
      </c>
      <c r="F443" s="1">
        <v>0</v>
      </c>
      <c r="G443" s="1">
        <v>3</v>
      </c>
      <c r="H443" s="1">
        <v>0</v>
      </c>
      <c r="I443" s="1">
        <v>3</v>
      </c>
      <c r="K443" s="3">
        <f t="shared" si="27"/>
        <v>12.120000000000001</v>
      </c>
    </row>
    <row r="444" spans="1:11" ht="15" x14ac:dyDescent="0.25">
      <c r="A444" t="s">
        <v>247</v>
      </c>
      <c r="B444" t="s">
        <v>166</v>
      </c>
      <c r="C444" s="1">
        <v>0</v>
      </c>
      <c r="D444" s="1">
        <v>0</v>
      </c>
      <c r="E444" s="1">
        <v>3</v>
      </c>
      <c r="F444" s="1">
        <v>3</v>
      </c>
      <c r="G444" s="1">
        <v>0</v>
      </c>
      <c r="H444" s="1">
        <v>0</v>
      </c>
      <c r="I444" s="1">
        <v>0</v>
      </c>
      <c r="K444" s="3">
        <f t="shared" si="27"/>
        <v>6</v>
      </c>
    </row>
    <row r="445" spans="1:11" ht="15" x14ac:dyDescent="0.25">
      <c r="A445" t="s">
        <v>170</v>
      </c>
      <c r="B445" t="s">
        <v>162</v>
      </c>
      <c r="C445" s="1">
        <v>0</v>
      </c>
      <c r="D445" s="1">
        <v>0</v>
      </c>
      <c r="E445" s="1">
        <v>3</v>
      </c>
      <c r="F445" s="1">
        <v>3</v>
      </c>
      <c r="G445" s="1">
        <v>5</v>
      </c>
      <c r="H445" s="1">
        <v>7</v>
      </c>
      <c r="I445" s="1">
        <v>3</v>
      </c>
      <c r="K445" s="3">
        <f t="shared" si="27"/>
        <v>21</v>
      </c>
    </row>
    <row r="446" spans="1:11" ht="15" x14ac:dyDescent="0.25">
      <c r="A446" t="s">
        <v>244</v>
      </c>
      <c r="B446" t="s">
        <v>17</v>
      </c>
      <c r="C446" s="1">
        <v>14.4</v>
      </c>
      <c r="D446" s="1">
        <f>0.2*14.4</f>
        <v>2.8800000000000003</v>
      </c>
      <c r="E446" s="1">
        <v>0</v>
      </c>
      <c r="F446" s="1">
        <v>0</v>
      </c>
      <c r="G446" s="1">
        <v>0</v>
      </c>
      <c r="H446" s="1">
        <v>0</v>
      </c>
      <c r="I446" s="1">
        <v>5</v>
      </c>
      <c r="K446" s="3">
        <f t="shared" si="27"/>
        <v>7.8800000000000008</v>
      </c>
    </row>
    <row r="447" spans="1:11" ht="15" x14ac:dyDescent="0.25">
      <c r="A447" t="s">
        <v>248</v>
      </c>
      <c r="B447" t="s">
        <v>17</v>
      </c>
      <c r="C447" s="1">
        <v>7</v>
      </c>
      <c r="D447" s="1">
        <f>0.2*7</f>
        <v>1.4000000000000001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K447" s="3">
        <f t="shared" si="27"/>
        <v>1.4000000000000001</v>
      </c>
    </row>
    <row r="448" spans="1:11" ht="15" x14ac:dyDescent="0.25">
      <c r="A448" t="s">
        <v>243</v>
      </c>
      <c r="B448" t="s">
        <v>166</v>
      </c>
      <c r="C448" s="1">
        <v>8</v>
      </c>
      <c r="D448" s="1">
        <f>0.2*8</f>
        <v>1.6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K448" s="3">
        <f t="shared" si="27"/>
        <v>1.6</v>
      </c>
    </row>
    <row r="449" spans="1:11" ht="15" x14ac:dyDescent="0.25">
      <c r="A449" t="s">
        <v>249</v>
      </c>
      <c r="B449" t="s">
        <v>85</v>
      </c>
      <c r="C449" s="1">
        <v>3</v>
      </c>
      <c r="D449" s="1">
        <f>0.2*3</f>
        <v>0.60000000000000009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K449" s="3">
        <f t="shared" si="27"/>
        <v>0.60000000000000009</v>
      </c>
    </row>
    <row r="451" spans="1:11" ht="15" x14ac:dyDescent="0.25">
      <c r="A451" s="9" t="s">
        <v>250</v>
      </c>
    </row>
    <row r="452" spans="1:11" ht="15" x14ac:dyDescent="0.25">
      <c r="A452" t="s">
        <v>248</v>
      </c>
      <c r="B452" t="s">
        <v>17</v>
      </c>
      <c r="C452" s="1">
        <v>28</v>
      </c>
      <c r="D452" s="1">
        <f>0.2*28</f>
        <v>5.6000000000000005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K452" s="3">
        <f t="shared" ref="K452:K460" si="28">SUM(D452:J452)</f>
        <v>5.6000000000000005</v>
      </c>
    </row>
    <row r="453" spans="1:11" ht="15" x14ac:dyDescent="0.25">
      <c r="A453" t="s">
        <v>249</v>
      </c>
      <c r="B453" t="s">
        <v>85</v>
      </c>
      <c r="C453" s="1">
        <v>12</v>
      </c>
      <c r="D453" s="1">
        <f>0.2*12</f>
        <v>2.4000000000000004</v>
      </c>
      <c r="E453" s="1">
        <v>0</v>
      </c>
      <c r="F453" s="1">
        <v>0</v>
      </c>
      <c r="G453" s="1">
        <v>0</v>
      </c>
      <c r="H453" s="1">
        <v>7</v>
      </c>
      <c r="I453" s="1">
        <v>0</v>
      </c>
      <c r="K453" s="3">
        <f t="shared" si="28"/>
        <v>9.4</v>
      </c>
    </row>
    <row r="454" spans="1:11" ht="15" x14ac:dyDescent="0.25">
      <c r="A454" t="s">
        <v>247</v>
      </c>
      <c r="B454" t="s">
        <v>166</v>
      </c>
      <c r="C454" s="1">
        <v>8</v>
      </c>
      <c r="D454" s="1">
        <f>0.2*8</f>
        <v>1.6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K454" s="3">
        <f t="shared" si="28"/>
        <v>1.6</v>
      </c>
    </row>
    <row r="455" spans="1:11" ht="15" x14ac:dyDescent="0.25">
      <c r="A455" t="s">
        <v>251</v>
      </c>
      <c r="B455" t="s">
        <v>11</v>
      </c>
      <c r="C455" s="1">
        <v>5</v>
      </c>
      <c r="D455" s="1">
        <f>0.2*5</f>
        <v>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K455" s="3">
        <f t="shared" si="28"/>
        <v>1</v>
      </c>
    </row>
    <row r="456" spans="1:11" ht="15" x14ac:dyDescent="0.25">
      <c r="A456" t="s">
        <v>244</v>
      </c>
      <c r="B456" t="s">
        <v>17</v>
      </c>
      <c r="C456" s="1">
        <v>5</v>
      </c>
      <c r="D456" s="1">
        <f>0.2*5</f>
        <v>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K456" s="3">
        <f t="shared" si="28"/>
        <v>1</v>
      </c>
    </row>
    <row r="457" spans="1:11" ht="15" x14ac:dyDescent="0.25">
      <c r="A457" t="s">
        <v>252</v>
      </c>
      <c r="B457" t="s">
        <v>90</v>
      </c>
      <c r="C457" s="1">
        <v>5</v>
      </c>
      <c r="D457" s="1">
        <f>0.2*5</f>
        <v>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K457" s="3">
        <f t="shared" si="28"/>
        <v>1</v>
      </c>
    </row>
    <row r="458" spans="1:11" ht="15" x14ac:dyDescent="0.25">
      <c r="A458" t="s">
        <v>253</v>
      </c>
      <c r="B458" t="s">
        <v>228</v>
      </c>
      <c r="C458" s="1">
        <v>3</v>
      </c>
      <c r="D458" s="1">
        <f>0.2*3</f>
        <v>0.60000000000000009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K458" s="3">
        <f t="shared" si="28"/>
        <v>0.60000000000000009</v>
      </c>
    </row>
    <row r="459" spans="1:11" ht="15" x14ac:dyDescent="0.25">
      <c r="A459" t="s">
        <v>254</v>
      </c>
      <c r="B459" t="s">
        <v>255</v>
      </c>
      <c r="C459" s="1">
        <v>3</v>
      </c>
      <c r="D459" s="1">
        <f>0.2*3</f>
        <v>0.60000000000000009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K459" s="3">
        <f t="shared" si="28"/>
        <v>0.60000000000000009</v>
      </c>
    </row>
    <row r="460" spans="1:11" ht="15" x14ac:dyDescent="0.25">
      <c r="A460" t="s">
        <v>256</v>
      </c>
      <c r="B460" t="s">
        <v>255</v>
      </c>
      <c r="C460" s="1">
        <v>3</v>
      </c>
      <c r="D460" s="1">
        <f>0.2*3</f>
        <v>0.60000000000000009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K460" s="3">
        <f t="shared" si="28"/>
        <v>0.60000000000000009</v>
      </c>
    </row>
    <row r="461" spans="1:11" ht="15" x14ac:dyDescent="0.25">
      <c r="A461" t="s">
        <v>171</v>
      </c>
      <c r="B461" t="s">
        <v>17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5</v>
      </c>
      <c r="I461" s="1">
        <v>0</v>
      </c>
      <c r="K461" s="3">
        <f>SUM(D461:J461)</f>
        <v>5</v>
      </c>
    </row>
    <row r="462" spans="1:11" ht="15" x14ac:dyDescent="0.25">
      <c r="A462" t="s">
        <v>170</v>
      </c>
      <c r="B462" t="s">
        <v>162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3</v>
      </c>
      <c r="I462" s="1">
        <v>0</v>
      </c>
      <c r="K462" s="3">
        <f>SUM(D462:J462)</f>
        <v>3</v>
      </c>
    </row>
    <row r="463" spans="1:11" ht="15" x14ac:dyDescent="0.25">
      <c r="A463" t="s">
        <v>246</v>
      </c>
      <c r="B463" t="s">
        <v>90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3</v>
      </c>
      <c r="I463" s="1">
        <v>0</v>
      </c>
      <c r="K463" s="3">
        <f>SUM(D463:J463)</f>
        <v>3</v>
      </c>
    </row>
    <row r="465" spans="1:3" ht="15" x14ac:dyDescent="0.25">
      <c r="A465" s="9" t="s">
        <v>257</v>
      </c>
    </row>
    <row r="468" spans="1:3" ht="15" x14ac:dyDescent="0.25">
      <c r="A468" s="5" t="s">
        <v>258</v>
      </c>
      <c r="B468" s="6"/>
      <c r="C468" s="7"/>
    </row>
    <row r="469" spans="1:3" x14ac:dyDescent="0.2">
      <c r="A469" s="8" t="s">
        <v>259</v>
      </c>
      <c r="B469" s="6"/>
      <c r="C469" s="7"/>
    </row>
    <row r="470" spans="1:3" x14ac:dyDescent="0.2">
      <c r="A470" s="4" t="s">
        <v>260</v>
      </c>
      <c r="B470" s="6"/>
      <c r="C470" s="7"/>
    </row>
    <row r="471" spans="1:3" x14ac:dyDescent="0.2">
      <c r="A471" s="4" t="s">
        <v>261</v>
      </c>
      <c r="B471" s="6"/>
      <c r="C471" s="7"/>
    </row>
    <row r="472" spans="1:3" x14ac:dyDescent="0.2">
      <c r="A472" s="4" t="s">
        <v>300</v>
      </c>
      <c r="B472" s="6"/>
      <c r="C472" s="7"/>
    </row>
    <row r="473" spans="1:3" x14ac:dyDescent="0.2">
      <c r="A473" s="4" t="s">
        <v>262</v>
      </c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&amp;CSivu &amp;P</oddFooter>
  </headerFooter>
  <ignoredErrors>
    <ignoredError sqref="K15:K18 K27:K28 K30:K32 K7:K8 K41:K44 K60:K61 K67:K70 K73:K76 K81:K82 K87 K99 K101 K106:K108 K112:K113 K124 K130:K131 K135:K136 K146 K143 K153:K156 K159:K161 K164:K165 K171 K176 K180 K183:K184 K198:K199 K218:K222 K232 K236:K237 K258:K260 K273:K280 K293 K324 K335 K339:K342 K354:K355 K358 K362 K381 K384:K386 K414:K416 K423:K424 K421 K419 K431:K434 K442 K444:K445 K37:K38 K188 K204:K206 K240:K242 K370:K374 K140 K263 K303:K306 K436:K439 K194:K195 K63 K51:K52 K117:K120 K254:K255 K286:K287 K461:K463 K11 K84 K320:K321 K392 K270 K298 K403 K409" formulaRange="1"/>
    <ignoredError sqref="K62 K50 K8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Taulukko1</vt:lpstr>
      <vt:lpstr>Taulukko2</vt:lpstr>
      <vt:lpstr>Taulukko3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revision>2</cp:revision>
  <dcterms:created xsi:type="dcterms:W3CDTF">2014-04-01T11:11:13Z</dcterms:created>
  <dcterms:modified xsi:type="dcterms:W3CDTF">2014-11-18T12:13:06Z</dcterms:modified>
</cp:coreProperties>
</file>