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LUONNONFOSOFIAN SEURA\Talous\2023\"/>
    </mc:Choice>
  </mc:AlternateContent>
  <xr:revisionPtr revIDLastSave="0" documentId="8_{8AD1CD75-4CBA-4343-BCC9-75BD16AA34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ul1" sheetId="1" r:id="rId1"/>
    <sheet name="Taul2" sheetId="2" r:id="rId2"/>
    <sheet name="Taul3" sheetId="3" r:id="rId3"/>
  </sheets>
  <calcPr calcId="191029"/>
</workbook>
</file>

<file path=xl/calcChain.xml><?xml version="1.0" encoding="utf-8"?>
<calcChain xmlns="http://schemas.openxmlformats.org/spreadsheetml/2006/main">
  <c r="D25" i="1" l="1"/>
  <c r="D18" i="1"/>
  <c r="F23" i="2"/>
  <c r="F22" i="2"/>
  <c r="D21" i="1"/>
  <c r="D43" i="1" s="1"/>
  <c r="C18" i="1"/>
  <c r="E32" i="2"/>
  <c r="E28" i="2"/>
  <c r="D37" i="1"/>
  <c r="D32" i="1"/>
  <c r="E21" i="2" l="1"/>
  <c r="E24" i="2" s="1"/>
  <c r="D26" i="1"/>
  <c r="D39" i="1" s="1"/>
  <c r="D12" i="1" s="1"/>
  <c r="C9" i="2"/>
  <c r="E27" i="2" l="1"/>
  <c r="E30" i="2" s="1"/>
  <c r="C21" i="1"/>
  <c r="C43" i="1" s="1"/>
  <c r="D8" i="2"/>
  <c r="D7" i="2"/>
  <c r="E43" i="1"/>
  <c r="C25" i="1" l="1"/>
  <c r="D9" i="2"/>
  <c r="C37" i="1" l="1"/>
  <c r="C32" i="1"/>
  <c r="C26" i="1" l="1"/>
  <c r="C39" i="1" s="1"/>
  <c r="C12" i="1" l="1"/>
  <c r="E26" i="1" l="1"/>
  <c r="E37" i="1"/>
  <c r="E32" i="1"/>
  <c r="E39" i="1" l="1"/>
  <c r="E12" i="1" s="1"/>
  <c r="E13" i="1" l="1"/>
  <c r="D11" i="1" s="1"/>
  <c r="D13" i="1" s="1"/>
  <c r="D7" i="1" l="1"/>
  <c r="D9" i="1" s="1"/>
  <c r="C11" i="1"/>
  <c r="C13" i="1" s="1"/>
  <c r="C7" i="1" s="1"/>
  <c r="E7" i="1"/>
  <c r="E9" i="1" s="1"/>
  <c r="C9" i="1" l="1"/>
</calcChain>
</file>

<file path=xl/sharedStrings.xml><?xml version="1.0" encoding="utf-8"?>
<sst xmlns="http://schemas.openxmlformats.org/spreadsheetml/2006/main" count="72" uniqueCount="65">
  <si>
    <t>LUONNONFILOSOFIAN SEURA RY</t>
  </si>
  <si>
    <t>VASTAAVAA</t>
  </si>
  <si>
    <t>Pankkitili 101930-204652</t>
  </si>
  <si>
    <t>Käteiskassa</t>
  </si>
  <si>
    <t>VASTATTAVAA</t>
  </si>
  <si>
    <t>Edellisten tilikausien ylijäämä</t>
  </si>
  <si>
    <t>Tilikauden ylijäämä</t>
  </si>
  <si>
    <t>VARSINAINEN TOIMINTA</t>
  </si>
  <si>
    <t>Julkaisutuotot</t>
  </si>
  <si>
    <t>Seminaarituotot</t>
  </si>
  <si>
    <t>Seminaarikulut</t>
  </si>
  <si>
    <t>Jäsentoimintatuotot</t>
  </si>
  <si>
    <t>Jäsentoimintakulut</t>
  </si>
  <si>
    <t>Muu toiminta, kulut</t>
  </si>
  <si>
    <t>Muu toiminta, tuotot</t>
  </si>
  <si>
    <t>VARAINHANKINTA</t>
  </si>
  <si>
    <t>Jäsenmaksutuotot</t>
  </si>
  <si>
    <t>Muut varainhankintatuotot</t>
  </si>
  <si>
    <t>Varainhankinnan kulut</t>
  </si>
  <si>
    <t>RAHOITUSTUOTOT JA -KULUT</t>
  </si>
  <si>
    <t>Korkotuotot</t>
  </si>
  <si>
    <t>Korkokulut</t>
  </si>
  <si>
    <t>Tilikauden yli-/alijäämä</t>
  </si>
  <si>
    <t>Julkaisukulut</t>
  </si>
  <si>
    <r>
      <t>Varsinainen toiminta,</t>
    </r>
    <r>
      <rPr>
        <b/>
        <sz val="10"/>
        <color theme="1"/>
        <rFont val="Calibri"/>
        <family val="2"/>
        <scheme val="minor"/>
      </rPr>
      <t xml:space="preserve"> ylijäämä</t>
    </r>
  </si>
  <si>
    <r>
      <t>Varainhankinta,</t>
    </r>
    <r>
      <rPr>
        <b/>
        <sz val="10"/>
        <color theme="1"/>
        <rFont val="Calibri"/>
        <family val="2"/>
        <scheme val="minor"/>
      </rPr>
      <t xml:space="preserve"> ylijäämä</t>
    </r>
  </si>
  <si>
    <r>
      <t xml:space="preserve">Rahoitus, </t>
    </r>
    <r>
      <rPr>
        <b/>
        <sz val="10"/>
        <color theme="1"/>
        <rFont val="Calibri"/>
        <family val="2"/>
        <scheme val="minor"/>
      </rPr>
      <t>ylijäämä</t>
    </r>
  </si>
  <si>
    <t>TASE 31.12.</t>
  </si>
  <si>
    <t>Suunnitelma</t>
  </si>
  <si>
    <t>TP</t>
  </si>
  <si>
    <t>TULOSLASKELMA 1.1 - 31.12</t>
  </si>
  <si>
    <t>Salivuokrat</t>
  </si>
  <si>
    <t>Tarjoilu</t>
  </si>
  <si>
    <t>Matkat</t>
  </si>
  <si>
    <t>Edustus</t>
  </si>
  <si>
    <t>Seminaarit</t>
  </si>
  <si>
    <t>YHTEENSÄ</t>
  </si>
  <si>
    <t>TUOTOT</t>
  </si>
  <si>
    <t>KULUT</t>
  </si>
  <si>
    <t>Jäsenmaksut</t>
  </si>
  <si>
    <t>kpl</t>
  </si>
  <si>
    <t>Tuotot</t>
  </si>
  <si>
    <t>Kokouksia kpl</t>
  </si>
  <si>
    <t>Muu toiminta</t>
  </si>
  <si>
    <t>Pankkipalvelut</t>
  </si>
  <si>
    <t>/kpl</t>
  </si>
  <si>
    <t>/kk</t>
  </si>
  <si>
    <t>Yhdistysavain/Jäsenm.laskut</t>
  </si>
  <si>
    <t>Yhdistysavain perushinta</t>
  </si>
  <si>
    <t>Kulut</t>
  </si>
  <si>
    <t>Maksuryhmä eur</t>
  </si>
  <si>
    <t>eur</t>
  </si>
  <si>
    <t>Arvio</t>
  </si>
  <si>
    <t>Yhdistysavain verkkotunnus</t>
  </si>
  <si>
    <t>Jäsenmaksut TSV &amp;Tiedekustantajat</t>
  </si>
  <si>
    <t>Seminaaritoiminnan ylijäämä</t>
  </si>
  <si>
    <t>Taloussuunitelman 2024 perusteita</t>
  </si>
  <si>
    <t>Talousarvio 2024</t>
  </si>
  <si>
    <t>Muut kulut</t>
  </si>
  <si>
    <t>* TT:n videointilaskutus</t>
  </si>
  <si>
    <t>* Editointi&amp;Youtube</t>
  </si>
  <si>
    <t>TT:n videointeja kpl</t>
  </si>
  <si>
    <t>Saldo31.12. 2023</t>
  </si>
  <si>
    <t>Editointi&amp;Youtube eur/kokous</t>
  </si>
  <si>
    <t>TT:n videointihinta eur/ kerta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</si>
</sst>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1" fontId="2" fillId="0" borderId="0" xfId="0" applyNumberFormat="1" applyFont="1"/>
    <xf numFmtId="1" fontId="1" fillId="0" borderId="0" xfId="0" applyNumberFormat="1" applyFont="1"/>
    <xf numFmtId="1" fontId="1" fillId="0" borderId="1" xfId="0" applyNumberFormat="1" applyFont="1" applyBorder="1"/>
    <xf numFmtId="1" fontId="2" fillId="0" borderId="2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1" fontId="2" fillId="0" borderId="3" xfId="0" applyNumberFormat="1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0" fillId="0" borderId="2" xfId="0" applyNumberFormat="1" applyBorder="1"/>
    <xf numFmtId="1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84" zoomScaleNormal="84" workbookViewId="0">
      <selection activeCell="C20" sqref="C20"/>
    </sheetView>
  </sheetViews>
  <sheetFormatPr defaultRowHeight="14.5" x14ac:dyDescent="0.35"/>
  <cols>
    <col min="2" max="2" width="41.6328125" customWidth="1"/>
    <col min="3" max="4" width="11.6328125" customWidth="1"/>
    <col min="5" max="5" width="10.36328125" customWidth="1"/>
  </cols>
  <sheetData>
    <row r="1" spans="1:5" x14ac:dyDescent="0.35">
      <c r="A1" s="2" t="s">
        <v>0</v>
      </c>
      <c r="B1" s="1"/>
      <c r="C1" s="1"/>
      <c r="D1" s="1"/>
      <c r="E1" s="1"/>
    </row>
    <row r="2" spans="1:5" ht="18.5" x14ac:dyDescent="0.45">
      <c r="A2" s="12" t="s">
        <v>57</v>
      </c>
      <c r="B2" s="1"/>
      <c r="C2" s="1"/>
      <c r="D2" s="1"/>
      <c r="E2" s="1"/>
    </row>
    <row r="3" spans="1:5" ht="15.5" x14ac:dyDescent="0.35">
      <c r="A3" s="7"/>
      <c r="B3" s="1"/>
      <c r="C3" s="1"/>
      <c r="D3" s="1"/>
      <c r="E3" s="1"/>
    </row>
    <row r="4" spans="1:5" x14ac:dyDescent="0.35">
      <c r="A4" s="6" t="s">
        <v>27</v>
      </c>
      <c r="B4" s="1"/>
      <c r="C4" s="13">
        <v>2024</v>
      </c>
      <c r="D4" s="13">
        <v>2023</v>
      </c>
      <c r="E4" s="13">
        <v>2022</v>
      </c>
    </row>
    <row r="5" spans="1:5" x14ac:dyDescent="0.35">
      <c r="A5" s="1"/>
      <c r="B5" s="1"/>
      <c r="C5" s="13" t="s">
        <v>28</v>
      </c>
      <c r="D5" s="13" t="s">
        <v>52</v>
      </c>
      <c r="E5" s="13" t="s">
        <v>29</v>
      </c>
    </row>
    <row r="6" spans="1:5" x14ac:dyDescent="0.35">
      <c r="A6" s="1">
        <v>1000</v>
      </c>
      <c r="B6" s="1" t="s">
        <v>1</v>
      </c>
      <c r="C6" s="1"/>
      <c r="D6" s="1"/>
      <c r="E6" s="1"/>
    </row>
    <row r="7" spans="1:5" x14ac:dyDescent="0.35">
      <c r="A7" s="1">
        <v>1310</v>
      </c>
      <c r="B7" s="1" t="s">
        <v>2</v>
      </c>
      <c r="C7" s="9">
        <f>C13-C8</f>
        <v>12654.63</v>
      </c>
      <c r="D7" s="9">
        <f>D13-D8</f>
        <v>14106.48</v>
      </c>
      <c r="E7" s="9">
        <f>E13-E8</f>
        <v>13682.59</v>
      </c>
    </row>
    <row r="8" spans="1:5" x14ac:dyDescent="0.35">
      <c r="A8" s="1">
        <v>1320</v>
      </c>
      <c r="B8" s="1" t="s">
        <v>3</v>
      </c>
      <c r="C8" s="3">
        <v>522</v>
      </c>
      <c r="D8" s="10">
        <v>522.15</v>
      </c>
      <c r="E8" s="10">
        <v>522.15</v>
      </c>
    </row>
    <row r="9" spans="1:5" ht="15" thickBot="1" x14ac:dyDescent="0.4">
      <c r="A9" s="1"/>
      <c r="B9" s="1"/>
      <c r="C9" s="14">
        <f>C13</f>
        <v>13176.63</v>
      </c>
      <c r="D9" s="11">
        <f>D7+D8</f>
        <v>14628.63</v>
      </c>
      <c r="E9" s="11">
        <f>E7+E8</f>
        <v>14204.74</v>
      </c>
    </row>
    <row r="10" spans="1:5" ht="15" thickTop="1" x14ac:dyDescent="0.35">
      <c r="A10" s="1">
        <v>2000</v>
      </c>
      <c r="B10" s="1" t="s">
        <v>4</v>
      </c>
      <c r="C10" s="1"/>
      <c r="D10" s="1"/>
      <c r="E10" s="5"/>
    </row>
    <row r="11" spans="1:5" x14ac:dyDescent="0.35">
      <c r="A11" s="1">
        <v>2110</v>
      </c>
      <c r="B11" s="1" t="s">
        <v>5</v>
      </c>
      <c r="C11" s="9">
        <f>D13</f>
        <v>14628.63</v>
      </c>
      <c r="D11" s="9">
        <f>E13</f>
        <v>14204.74</v>
      </c>
      <c r="E11" s="9">
        <v>13026.51</v>
      </c>
    </row>
    <row r="12" spans="1:5" x14ac:dyDescent="0.35">
      <c r="A12" s="1">
        <v>2120</v>
      </c>
      <c r="B12" s="1" t="s">
        <v>6</v>
      </c>
      <c r="C12" s="10">
        <f>C39</f>
        <v>-1452</v>
      </c>
      <c r="D12" s="10">
        <f>D39</f>
        <v>423.88999999999987</v>
      </c>
      <c r="E12" s="10">
        <f>E39</f>
        <v>1178.2300000000002</v>
      </c>
    </row>
    <row r="13" spans="1:5" ht="15" thickBot="1" x14ac:dyDescent="0.4">
      <c r="A13" s="1"/>
      <c r="B13" s="1"/>
      <c r="C13" s="11">
        <f t="shared" ref="C13:E13" si="0">C11+C12</f>
        <v>13176.63</v>
      </c>
      <c r="D13" s="11">
        <f t="shared" si="0"/>
        <v>14628.63</v>
      </c>
      <c r="E13" s="11">
        <f t="shared" si="0"/>
        <v>14204.74</v>
      </c>
    </row>
    <row r="14" spans="1:5" ht="15" thickTop="1" x14ac:dyDescent="0.35">
      <c r="A14" s="1"/>
      <c r="B14" s="1"/>
      <c r="C14" s="1"/>
      <c r="D14" s="1"/>
      <c r="E14" s="8"/>
    </row>
    <row r="15" spans="1:5" x14ac:dyDescent="0.35">
      <c r="A15" s="6" t="s">
        <v>30</v>
      </c>
      <c r="B15" s="1"/>
      <c r="C15" s="13">
        <v>2024</v>
      </c>
      <c r="D15" s="13">
        <v>2023</v>
      </c>
      <c r="E15" s="13">
        <v>2022</v>
      </c>
    </row>
    <row r="16" spans="1:5" x14ac:dyDescent="0.35">
      <c r="A16" s="6"/>
      <c r="B16" s="1"/>
      <c r="C16" s="13" t="s">
        <v>28</v>
      </c>
      <c r="D16" s="13" t="s">
        <v>52</v>
      </c>
      <c r="E16" s="13" t="s">
        <v>29</v>
      </c>
    </row>
    <row r="17" spans="1:5" x14ac:dyDescent="0.35">
      <c r="A17" s="1"/>
      <c r="B17" s="1" t="s">
        <v>7</v>
      </c>
      <c r="C17" s="1"/>
      <c r="D17" s="1"/>
      <c r="E17" s="1"/>
    </row>
    <row r="18" spans="1:5" x14ac:dyDescent="0.35">
      <c r="A18" s="1">
        <v>3110</v>
      </c>
      <c r="B18" s="1" t="s">
        <v>8</v>
      </c>
      <c r="C18" s="9">
        <f>160+200</f>
        <v>360</v>
      </c>
      <c r="D18" s="9">
        <f>204.8+32.3</f>
        <v>237.10000000000002</v>
      </c>
      <c r="E18" s="9">
        <v>494.7</v>
      </c>
    </row>
    <row r="19" spans="1:5" x14ac:dyDescent="0.35">
      <c r="A19" s="1">
        <v>3120</v>
      </c>
      <c r="B19" s="1" t="s">
        <v>23</v>
      </c>
      <c r="C19" s="9">
        <v>2000</v>
      </c>
      <c r="D19" s="9">
        <v>73</v>
      </c>
      <c r="E19" s="9">
        <v>142.5</v>
      </c>
    </row>
    <row r="20" spans="1:5" x14ac:dyDescent="0.35">
      <c r="A20" s="1">
        <v>3210</v>
      </c>
      <c r="B20" s="1" t="s">
        <v>9</v>
      </c>
      <c r="C20" s="1">
        <v>0</v>
      </c>
      <c r="D20" s="1">
        <v>0</v>
      </c>
      <c r="E20" s="9">
        <v>0</v>
      </c>
    </row>
    <row r="21" spans="1:5" x14ac:dyDescent="0.35">
      <c r="A21" s="1">
        <v>3220</v>
      </c>
      <c r="B21" s="1" t="s">
        <v>10</v>
      </c>
      <c r="C21" s="9">
        <f>Taul2!E24</f>
        <v>1351.6</v>
      </c>
      <c r="D21" s="9">
        <f>721.6+64.3+75.54+580</f>
        <v>1441.44</v>
      </c>
      <c r="E21" s="9">
        <v>1092.3499999999999</v>
      </c>
    </row>
    <row r="22" spans="1:5" x14ac:dyDescent="0.35">
      <c r="A22" s="1">
        <v>3310</v>
      </c>
      <c r="B22" s="1" t="s">
        <v>11</v>
      </c>
      <c r="C22" s="1">
        <v>0</v>
      </c>
      <c r="D22" s="1">
        <v>0</v>
      </c>
      <c r="E22" s="9">
        <v>0</v>
      </c>
    </row>
    <row r="23" spans="1:5" x14ac:dyDescent="0.35">
      <c r="A23" s="1">
        <v>3320</v>
      </c>
      <c r="B23" s="1" t="s">
        <v>12</v>
      </c>
      <c r="C23" s="1">
        <v>0</v>
      </c>
      <c r="D23" s="1">
        <v>0</v>
      </c>
      <c r="E23" s="9">
        <v>0</v>
      </c>
    </row>
    <row r="24" spans="1:5" x14ac:dyDescent="0.35">
      <c r="A24" s="1">
        <v>3910</v>
      </c>
      <c r="B24" s="1" t="s">
        <v>14</v>
      </c>
      <c r="C24" s="1">
        <v>0</v>
      </c>
      <c r="D24" s="1">
        <v>0</v>
      </c>
      <c r="E24" s="9">
        <v>0</v>
      </c>
    </row>
    <row r="25" spans="1:5" x14ac:dyDescent="0.35">
      <c r="A25" s="1">
        <v>3920</v>
      </c>
      <c r="B25" s="1" t="s">
        <v>13</v>
      </c>
      <c r="C25" s="10">
        <f>Taul2!E30</f>
        <v>955.40000000000009</v>
      </c>
      <c r="D25" s="10">
        <f>210.36+104+170+484.41+40</f>
        <v>1008.77</v>
      </c>
      <c r="E25" s="10">
        <v>1021.62</v>
      </c>
    </row>
    <row r="26" spans="1:5" x14ac:dyDescent="0.35">
      <c r="A26" s="1">
        <v>3000</v>
      </c>
      <c r="B26" s="1" t="s">
        <v>24</v>
      </c>
      <c r="C26" s="8">
        <f>C20+C22-C21-C25+C18-C19-C23</f>
        <v>-3947</v>
      </c>
      <c r="D26" s="8">
        <f>D20+D22-D21-D25+D18-D19-D23</f>
        <v>-2286.11</v>
      </c>
      <c r="E26" s="8">
        <f>E20+E22-E21-E25+E18-E19-E23</f>
        <v>-1761.7699999999998</v>
      </c>
    </row>
    <row r="27" spans="1:5" x14ac:dyDescent="0.35">
      <c r="A27" s="1"/>
      <c r="B27" s="1"/>
      <c r="C27" s="1"/>
      <c r="D27" s="1"/>
      <c r="E27" s="5"/>
    </row>
    <row r="28" spans="1:5" x14ac:dyDescent="0.35">
      <c r="A28" s="1"/>
      <c r="B28" s="1" t="s">
        <v>15</v>
      </c>
      <c r="C28" s="1"/>
      <c r="D28" s="1"/>
      <c r="E28" s="5"/>
    </row>
    <row r="29" spans="1:5" x14ac:dyDescent="0.35">
      <c r="A29" s="1">
        <v>4011</v>
      </c>
      <c r="B29" s="1" t="s">
        <v>16</v>
      </c>
      <c r="C29" s="1">
        <v>2200</v>
      </c>
      <c r="D29" s="1">
        <v>2160</v>
      </c>
      <c r="E29" s="9">
        <v>2640</v>
      </c>
    </row>
    <row r="30" spans="1:5" x14ac:dyDescent="0.35">
      <c r="A30" s="1">
        <v>4019</v>
      </c>
      <c r="B30" s="1" t="s">
        <v>17</v>
      </c>
      <c r="C30" s="1">
        <v>350</v>
      </c>
      <c r="D30" s="1">
        <v>620</v>
      </c>
      <c r="E30" s="9">
        <v>350</v>
      </c>
    </row>
    <row r="31" spans="1:5" x14ac:dyDescent="0.35">
      <c r="A31" s="1">
        <v>4020</v>
      </c>
      <c r="B31" s="1" t="s">
        <v>18</v>
      </c>
      <c r="C31" s="10">
        <v>55</v>
      </c>
      <c r="D31" s="10">
        <v>70</v>
      </c>
      <c r="E31" s="10">
        <v>50</v>
      </c>
    </row>
    <row r="32" spans="1:5" x14ac:dyDescent="0.35">
      <c r="A32" s="1">
        <v>4000</v>
      </c>
      <c r="B32" s="1" t="s">
        <v>25</v>
      </c>
      <c r="C32" s="8">
        <f>C29+C30-C31</f>
        <v>2495</v>
      </c>
      <c r="D32" s="8">
        <f>D29+D30-D31</f>
        <v>2710</v>
      </c>
      <c r="E32" s="8">
        <f>E29+E30-E31</f>
        <v>2940</v>
      </c>
    </row>
    <row r="33" spans="1:5" x14ac:dyDescent="0.35">
      <c r="A33" s="1"/>
      <c r="B33" s="1"/>
      <c r="C33" s="1"/>
      <c r="D33" s="1"/>
      <c r="E33" s="5"/>
    </row>
    <row r="34" spans="1:5" x14ac:dyDescent="0.35">
      <c r="A34" s="1"/>
      <c r="B34" s="1" t="s">
        <v>19</v>
      </c>
      <c r="C34" s="1"/>
      <c r="D34" s="1"/>
      <c r="E34" s="5"/>
    </row>
    <row r="35" spans="1:5" x14ac:dyDescent="0.35">
      <c r="A35" s="1">
        <v>5011</v>
      </c>
      <c r="B35" s="1" t="s">
        <v>20</v>
      </c>
      <c r="C35" s="1">
        <v>0</v>
      </c>
      <c r="D35" s="1">
        <v>0</v>
      </c>
      <c r="E35" s="9">
        <v>0</v>
      </c>
    </row>
    <row r="36" spans="1:5" x14ac:dyDescent="0.35">
      <c r="A36" s="1">
        <v>5521</v>
      </c>
      <c r="B36" s="1" t="s">
        <v>21</v>
      </c>
      <c r="C36" s="3">
        <v>0</v>
      </c>
      <c r="D36" s="3">
        <v>0</v>
      </c>
      <c r="E36" s="10">
        <v>0</v>
      </c>
    </row>
    <row r="37" spans="1:5" x14ac:dyDescent="0.35">
      <c r="A37" s="1">
        <v>5000</v>
      </c>
      <c r="B37" s="1" t="s">
        <v>26</v>
      </c>
      <c r="C37" s="8">
        <f>C35-C36</f>
        <v>0</v>
      </c>
      <c r="D37" s="8">
        <f>D35-D36</f>
        <v>0</v>
      </c>
      <c r="E37" s="8">
        <f>E35-E36</f>
        <v>0</v>
      </c>
    </row>
    <row r="38" spans="1:5" x14ac:dyDescent="0.35">
      <c r="A38" s="1"/>
      <c r="B38" s="1"/>
      <c r="C38" s="3"/>
      <c r="D38" s="3"/>
      <c r="E38" s="4"/>
    </row>
    <row r="39" spans="1:5" ht="15" thickBot="1" x14ac:dyDescent="0.4">
      <c r="A39" s="1">
        <v>9000</v>
      </c>
      <c r="B39" s="2" t="s">
        <v>22</v>
      </c>
      <c r="C39" s="11">
        <f>C26+C32+C37</f>
        <v>-1452</v>
      </c>
      <c r="D39" s="11">
        <f>D26+D32+D37</f>
        <v>423.88999999999987</v>
      </c>
      <c r="E39" s="11">
        <f>E26+E32+E37</f>
        <v>1178.2300000000002</v>
      </c>
    </row>
    <row r="40" spans="1:5" ht="15" thickTop="1" x14ac:dyDescent="0.35">
      <c r="A40" s="1"/>
      <c r="B40" s="1"/>
      <c r="C40" s="1"/>
      <c r="D40" s="1"/>
      <c r="E40" s="1"/>
    </row>
    <row r="41" spans="1:5" x14ac:dyDescent="0.35">
      <c r="A41" s="6" t="s">
        <v>55</v>
      </c>
      <c r="C41" s="2">
        <v>2024</v>
      </c>
      <c r="D41" s="2">
        <v>2023</v>
      </c>
      <c r="E41" s="2">
        <v>2022</v>
      </c>
    </row>
    <row r="42" spans="1:5" x14ac:dyDescent="0.35">
      <c r="A42" s="1"/>
      <c r="B42" s="1"/>
      <c r="C42" s="1"/>
      <c r="D42" s="1"/>
      <c r="E42" s="1"/>
    </row>
    <row r="43" spans="1:5" ht="15" thickBot="1" x14ac:dyDescent="0.4">
      <c r="C43" s="22">
        <f>C20-C21</f>
        <v>-1351.6</v>
      </c>
      <c r="D43" s="22">
        <f>D20-D21</f>
        <v>-1441.44</v>
      </c>
      <c r="E43" s="22">
        <f>E20-E21</f>
        <v>-1092.3499999999999</v>
      </c>
    </row>
    <row r="44" spans="1:5" ht="15" thickTop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O30" sqref="O30"/>
    </sheetView>
  </sheetViews>
  <sheetFormatPr defaultRowHeight="14.5" x14ac:dyDescent="0.35"/>
  <cols>
    <col min="1" max="1" width="12.90625" customWidth="1"/>
    <col min="2" max="2" width="24.90625" customWidth="1"/>
    <col min="3" max="3" width="8.1796875" customWidth="1"/>
    <col min="4" max="4" width="9.90625" customWidth="1"/>
    <col min="5" max="5" width="6.90625" customWidth="1"/>
    <col min="6" max="6" width="6.54296875" customWidth="1"/>
    <col min="7" max="7" width="6.1796875" customWidth="1"/>
    <col min="8" max="8" width="4.1796875" customWidth="1"/>
    <col min="9" max="9" width="4.54296875" customWidth="1"/>
    <col min="10" max="10" width="6.36328125" customWidth="1"/>
  </cols>
  <sheetData>
    <row r="1" spans="1:5" ht="18.5" x14ac:dyDescent="0.45">
      <c r="A1" s="15" t="s">
        <v>56</v>
      </c>
    </row>
    <row r="3" spans="1:5" x14ac:dyDescent="0.35">
      <c r="A3" s="6" t="s">
        <v>37</v>
      </c>
    </row>
    <row r="5" spans="1:5" x14ac:dyDescent="0.35">
      <c r="A5" s="6" t="s">
        <v>39</v>
      </c>
      <c r="C5" s="13"/>
      <c r="D5" s="13"/>
      <c r="E5" s="13"/>
    </row>
    <row r="6" spans="1:5" x14ac:dyDescent="0.35">
      <c r="B6" s="21" t="s">
        <v>50</v>
      </c>
      <c r="C6" s="13" t="s">
        <v>40</v>
      </c>
      <c r="D6" s="20" t="s">
        <v>41</v>
      </c>
    </row>
    <row r="7" spans="1:5" x14ac:dyDescent="0.35">
      <c r="A7" s="1"/>
      <c r="B7" s="16">
        <v>30</v>
      </c>
      <c r="C7" s="17">
        <v>70</v>
      </c>
      <c r="D7" s="1">
        <f>B7*C7</f>
        <v>2100</v>
      </c>
    </row>
    <row r="8" spans="1:5" x14ac:dyDescent="0.35">
      <c r="A8" s="1"/>
      <c r="B8" s="16">
        <v>10</v>
      </c>
      <c r="C8" s="19">
        <v>10</v>
      </c>
      <c r="D8" s="3">
        <f>B8*C8</f>
        <v>100</v>
      </c>
    </row>
    <row r="9" spans="1:5" x14ac:dyDescent="0.35">
      <c r="A9" s="1"/>
      <c r="B9" s="1"/>
      <c r="C9" s="17">
        <f>SUM(C7:C8)</f>
        <v>80</v>
      </c>
      <c r="D9" s="1">
        <f>SUM(D7:D8)</f>
        <v>2200</v>
      </c>
    </row>
    <row r="10" spans="1:5" x14ac:dyDescent="0.35">
      <c r="A10" s="2" t="s">
        <v>38</v>
      </c>
      <c r="B10" s="1"/>
      <c r="C10" s="1"/>
      <c r="D10" s="1"/>
      <c r="E10" s="1"/>
    </row>
    <row r="11" spans="1:5" x14ac:dyDescent="0.35">
      <c r="A11" s="2" t="s">
        <v>35</v>
      </c>
      <c r="B11" s="1"/>
      <c r="C11" s="1"/>
      <c r="D11" s="1"/>
      <c r="E11" s="1"/>
    </row>
    <row r="12" spans="1:5" x14ac:dyDescent="0.35">
      <c r="A12" s="1"/>
      <c r="B12" s="1" t="s">
        <v>42</v>
      </c>
      <c r="C12" s="1">
        <v>16</v>
      </c>
      <c r="D12" s="1"/>
      <c r="E12" s="20"/>
    </row>
    <row r="13" spans="1:5" x14ac:dyDescent="0.35">
      <c r="A13" s="1"/>
      <c r="B13" s="1" t="s">
        <v>61</v>
      </c>
      <c r="C13" s="1">
        <v>4</v>
      </c>
      <c r="D13" s="1"/>
      <c r="E13" s="20"/>
    </row>
    <row r="14" spans="1:5" x14ac:dyDescent="0.35">
      <c r="A14" s="1"/>
      <c r="B14" s="1" t="s">
        <v>64</v>
      </c>
      <c r="C14" s="1"/>
      <c r="D14" s="1"/>
      <c r="E14" s="25">
        <v>180.4</v>
      </c>
    </row>
    <row r="15" spans="1:5" x14ac:dyDescent="0.35">
      <c r="A15" s="1"/>
      <c r="B15" s="1" t="s">
        <v>63</v>
      </c>
      <c r="C15" s="1"/>
      <c r="D15" s="1"/>
      <c r="E15" s="25">
        <v>30</v>
      </c>
    </row>
    <row r="16" spans="1:5" x14ac:dyDescent="0.35">
      <c r="A16" s="1"/>
      <c r="B16" s="1"/>
      <c r="C16" s="1"/>
      <c r="D16" s="1"/>
      <c r="E16" s="20" t="s">
        <v>49</v>
      </c>
    </row>
    <row r="17" spans="1:10" x14ac:dyDescent="0.35">
      <c r="A17" s="1"/>
      <c r="B17" s="1" t="s">
        <v>31</v>
      </c>
      <c r="C17" s="1"/>
      <c r="E17" s="9">
        <v>0</v>
      </c>
    </row>
    <row r="18" spans="1:10" x14ac:dyDescent="0.35">
      <c r="A18" s="1"/>
      <c r="B18" s="1" t="s">
        <v>32</v>
      </c>
      <c r="C18" s="1"/>
      <c r="E18" s="9">
        <v>0</v>
      </c>
    </row>
    <row r="19" spans="1:10" x14ac:dyDescent="0.35">
      <c r="A19" s="1"/>
      <c r="B19" s="1" t="s">
        <v>33</v>
      </c>
      <c r="C19" s="1"/>
      <c r="E19" s="9">
        <v>0</v>
      </c>
    </row>
    <row r="20" spans="1:10" x14ac:dyDescent="0.35">
      <c r="A20" s="1"/>
      <c r="B20" s="1" t="s">
        <v>34</v>
      </c>
      <c r="C20" s="1"/>
      <c r="E20" s="9">
        <v>150</v>
      </c>
    </row>
    <row r="21" spans="1:10" x14ac:dyDescent="0.35">
      <c r="A21" s="1"/>
      <c r="B21" s="1" t="s">
        <v>58</v>
      </c>
      <c r="C21" s="1"/>
      <c r="E21" s="9">
        <f>F22+F23</f>
        <v>1201.5999999999999</v>
      </c>
    </row>
    <row r="22" spans="1:10" x14ac:dyDescent="0.35">
      <c r="A22" s="1"/>
      <c r="B22" s="1" t="s">
        <v>59</v>
      </c>
      <c r="C22" s="1"/>
      <c r="D22" s="24"/>
      <c r="E22" s="9"/>
      <c r="F22" s="23">
        <f>C13*E14</f>
        <v>721.6</v>
      </c>
    </row>
    <row r="23" spans="1:10" x14ac:dyDescent="0.35">
      <c r="A23" s="1"/>
      <c r="B23" s="3" t="s">
        <v>60</v>
      </c>
      <c r="C23" s="3"/>
      <c r="D23" s="26"/>
      <c r="E23" s="10"/>
      <c r="F23">
        <f>C12*E15</f>
        <v>480</v>
      </c>
    </row>
    <row r="24" spans="1:10" x14ac:dyDescent="0.35">
      <c r="A24" s="1"/>
      <c r="B24" s="2" t="s">
        <v>36</v>
      </c>
      <c r="C24" s="2"/>
      <c r="D24" s="8"/>
      <c r="E24" s="8">
        <f>E17+E18+E19+E20+E21</f>
        <v>1351.6</v>
      </c>
    </row>
    <row r="25" spans="1:10" x14ac:dyDescent="0.35">
      <c r="A25" s="2" t="s">
        <v>43</v>
      </c>
      <c r="B25" s="1"/>
      <c r="C25" s="1"/>
      <c r="D25" s="9"/>
      <c r="E25" s="1"/>
    </row>
    <row r="26" spans="1:10" x14ac:dyDescent="0.35">
      <c r="A26" s="1"/>
      <c r="B26" s="1" t="s">
        <v>44</v>
      </c>
      <c r="C26" s="1"/>
      <c r="D26" s="9"/>
      <c r="E26" s="1">
        <v>285</v>
      </c>
    </row>
    <row r="27" spans="1:10" x14ac:dyDescent="0.35">
      <c r="A27" s="1"/>
      <c r="B27" s="1" t="s">
        <v>48</v>
      </c>
      <c r="C27" s="1">
        <v>38.200000000000003</v>
      </c>
      <c r="D27" s="9" t="s">
        <v>46</v>
      </c>
      <c r="E27" s="9">
        <f>C27*12</f>
        <v>458.40000000000003</v>
      </c>
    </row>
    <row r="28" spans="1:10" x14ac:dyDescent="0.35">
      <c r="A28" s="1"/>
      <c r="B28" s="1" t="s">
        <v>53</v>
      </c>
      <c r="C28" s="1">
        <v>3.5</v>
      </c>
      <c r="D28" s="9" t="s">
        <v>46</v>
      </c>
      <c r="E28" s="9">
        <f>C28*12</f>
        <v>42</v>
      </c>
    </row>
    <row r="29" spans="1:10" x14ac:dyDescent="0.35">
      <c r="A29" s="1"/>
      <c r="B29" s="3" t="s">
        <v>54</v>
      </c>
      <c r="C29" s="3"/>
      <c r="D29" s="10"/>
      <c r="E29" s="3">
        <v>170</v>
      </c>
    </row>
    <row r="30" spans="1:10" x14ac:dyDescent="0.35">
      <c r="A30" s="1"/>
      <c r="B30" s="2" t="s">
        <v>36</v>
      </c>
      <c r="C30" s="2"/>
      <c r="D30" s="8"/>
      <c r="E30" s="8">
        <f>SUM(E26:E29)</f>
        <v>955.40000000000009</v>
      </c>
    </row>
    <row r="31" spans="1:10" x14ac:dyDescent="0.35">
      <c r="A31" s="6" t="s">
        <v>18</v>
      </c>
    </row>
    <row r="32" spans="1:10" x14ac:dyDescent="0.35">
      <c r="B32" s="1" t="s">
        <v>47</v>
      </c>
      <c r="C32" s="1">
        <v>0.48</v>
      </c>
      <c r="D32" s="9" t="s">
        <v>45</v>
      </c>
      <c r="E32" s="9">
        <f>C32*F32-H32+10</f>
        <v>58.2</v>
      </c>
      <c r="F32">
        <v>140</v>
      </c>
      <c r="G32" s="18" t="s">
        <v>40</v>
      </c>
      <c r="H32">
        <v>19</v>
      </c>
      <c r="I32" t="s">
        <v>51</v>
      </c>
      <c r="J32" t="s">
        <v>62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9" workbookViewId="0">
      <selection activeCell="L16" sqref="L1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Kosonen</dc:creator>
  <cp:lastModifiedBy>Kari Kosonen</cp:lastModifiedBy>
  <cp:lastPrinted>2023-10-26T14:35:10Z</cp:lastPrinted>
  <dcterms:created xsi:type="dcterms:W3CDTF">2014-02-13T11:25:35Z</dcterms:created>
  <dcterms:modified xsi:type="dcterms:W3CDTF">2023-10-26T14:36:57Z</dcterms:modified>
</cp:coreProperties>
</file>