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vorauhala/Desktop/Statistiikka ja R/Excel/"/>
    </mc:Choice>
  </mc:AlternateContent>
  <xr:revisionPtr revIDLastSave="0" documentId="13_ncr:1_{CD37049C-A949-A145-A5B3-C788C3D391E8}" xr6:coauthVersionLast="47" xr6:coauthVersionMax="47" xr10:uidLastSave="{00000000-0000-0000-0000-000000000000}"/>
  <bookViews>
    <workbookView xWindow="4800" yWindow="3500" windowWidth="39040" windowHeight="19060" xr2:uid="{263B3A7B-6DC3-1643-A88E-B7BC5EF411F4}"/>
  </bookViews>
  <sheets>
    <sheet name="Taustatietoa" sheetId="6" r:id="rId1"/>
    <sheet name="Sarakk. hallinta" sheetId="2" r:id="rId2"/>
    <sheet name="Kopioinnit, sarjat, maalaus" sheetId="3" r:id="rId3"/>
    <sheet name="Funktiot, yleistä" sheetId="1" r:id="rId4"/>
    <sheet name="Funktiot, hyödyllisimpiä" sheetId="4" r:id="rId5"/>
    <sheet name="2-tasoisen-aineiston hallinta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5" l="1"/>
  <c r="D49" i="5"/>
  <c r="D50" i="5"/>
  <c r="D51" i="5"/>
  <c r="D52" i="5"/>
  <c r="X31" i="4"/>
  <c r="Y31" i="4"/>
  <c r="Z31" i="4"/>
  <c r="AA31" i="4"/>
  <c r="AB31" i="4"/>
  <c r="X32" i="4"/>
  <c r="AB32" i="4" s="1"/>
  <c r="Y32" i="4"/>
  <c r="Z32" i="4"/>
  <c r="AA32" i="4"/>
  <c r="X33" i="4"/>
  <c r="Y33" i="4"/>
  <c r="Z33" i="4"/>
  <c r="AA33" i="4"/>
  <c r="AB33" i="4"/>
  <c r="X34" i="4"/>
  <c r="AB34" i="4" s="1"/>
  <c r="Y34" i="4"/>
  <c r="Z34" i="4"/>
  <c r="AA34" i="4"/>
  <c r="AB30" i="4"/>
  <c r="AA30" i="4"/>
  <c r="Z30" i="4"/>
  <c r="Y30" i="4"/>
  <c r="X30" i="4"/>
  <c r="Q19" i="4"/>
  <c r="Q20" i="4"/>
  <c r="Q21" i="4"/>
  <c r="Q22" i="4"/>
  <c r="Q23" i="4"/>
  <c r="Q24" i="4"/>
  <c r="Q18" i="4"/>
  <c r="T8" i="4"/>
  <c r="U8" i="4"/>
  <c r="V8" i="4"/>
  <c r="W8" i="4"/>
  <c r="T9" i="4"/>
  <c r="U9" i="4"/>
  <c r="V9" i="4"/>
  <c r="W9" i="4"/>
  <c r="T10" i="4"/>
  <c r="U10" i="4"/>
  <c r="V10" i="4"/>
  <c r="W10" i="4"/>
  <c r="T11" i="4"/>
  <c r="U11" i="4"/>
  <c r="V11" i="4"/>
  <c r="W11" i="4"/>
  <c r="T12" i="4"/>
  <c r="U12" i="4"/>
  <c r="V12" i="4"/>
  <c r="W12" i="4"/>
  <c r="W7" i="4"/>
  <c r="V7" i="4"/>
  <c r="U7" i="4"/>
  <c r="T7" i="4"/>
  <c r="B43" i="4"/>
  <c r="C30" i="4"/>
  <c r="I13" i="4"/>
  <c r="I14" i="4"/>
  <c r="I15" i="4"/>
  <c r="I16" i="4"/>
  <c r="I17" i="4"/>
  <c r="I18" i="4"/>
  <c r="D32" i="1"/>
  <c r="D31" i="1"/>
  <c r="D30" i="1"/>
  <c r="D29" i="1"/>
  <c r="D28" i="1"/>
  <c r="X7" i="4" l="1"/>
  <c r="X9" i="4"/>
  <c r="X11" i="4"/>
  <c r="X12" i="4"/>
  <c r="X10" i="4"/>
  <c r="X8" i="4"/>
</calcChain>
</file>

<file path=xl/sharedStrings.xml><?xml version="1.0" encoding="utf-8"?>
<sst xmlns="http://schemas.openxmlformats.org/spreadsheetml/2006/main" count="424" uniqueCount="288">
  <si>
    <t>Nyt sarake</t>
  </si>
  <si>
    <t xml:space="preserve">C ja D on </t>
  </si>
  <si>
    <t>Klikkaamalla</t>
  </si>
  <si>
    <t>aktiivisiksi</t>
  </si>
  <si>
    <t>viereiset</t>
  </si>
  <si>
    <t>ja valitsemalla</t>
  </si>
  <si>
    <t>"Näytä"</t>
  </si>
  <si>
    <t>Saat ne näkyviin</t>
  </si>
  <si>
    <t xml:space="preserve">Voit samasta valikosta </t>
  </si>
  <si>
    <t>myös "Piilota"</t>
  </si>
  <si>
    <t>valinnalla</t>
  </si>
  <si>
    <t>piilottaa ne</t>
  </si>
  <si>
    <t>uudelleen</t>
  </si>
  <si>
    <r>
      <rPr>
        <b/>
        <sz val="12"/>
        <color theme="1"/>
        <rFont val="Calibri"/>
        <family val="2"/>
        <scheme val="minor"/>
      </rPr>
      <t>piilotettu</t>
    </r>
    <r>
      <rPr>
        <sz val="12"/>
        <color theme="1"/>
        <rFont val="Calibri"/>
        <family val="2"/>
        <scheme val="minor"/>
      </rPr>
      <t xml:space="preserve">. </t>
    </r>
  </si>
  <si>
    <t>Näytä/Jaa-komennolla</t>
  </si>
  <si>
    <t>nähdäksesi sen tietyt osat paremmin</t>
  </si>
  <si>
    <t>Henkilö</t>
  </si>
  <si>
    <t>Aatu</t>
  </si>
  <si>
    <t>Beata</t>
  </si>
  <si>
    <t>Cecilia</t>
  </si>
  <si>
    <t>David</t>
  </si>
  <si>
    <t>Eetu</t>
  </si>
  <si>
    <t>Paino</t>
  </si>
  <si>
    <t>Skp</t>
  </si>
  <si>
    <t>M</t>
  </si>
  <si>
    <t>N</t>
  </si>
  <si>
    <t>Frida</t>
  </si>
  <si>
    <t>Maa</t>
  </si>
  <si>
    <t>Suomi</t>
  </si>
  <si>
    <t>Ruotsi</t>
  </si>
  <si>
    <t>Valitsemalla yllä olevan taulukon alueen ja</t>
  </si>
  <si>
    <t>valikosta Lisää/Taulukko</t>
  </si>
  <si>
    <t>alkuperäistä tiedostoa ei kannata "uhrata" tähän,</t>
  </si>
  <si>
    <t>aktivoit sarakkeen riville 10 asti</t>
  </si>
  <si>
    <t>Kun klikkaat vas:lla ykkösen ja</t>
  </si>
  <si>
    <t>Kuten oikealla</t>
  </si>
  <si>
    <r>
      <t xml:space="preserve">ja annat </t>
    </r>
    <r>
      <rPr>
        <b/>
        <sz val="12"/>
        <color theme="1"/>
        <rFont val="Calibri"/>
        <family val="2"/>
        <scheme val="minor"/>
      </rPr>
      <t>CTRL+D (Mac CMND+D)</t>
    </r>
  </si>
  <si>
    <t>Tammi</t>
  </si>
  <si>
    <t>Helmi</t>
  </si>
  <si>
    <t>Kun klikkaat vasemmalla</t>
  </si>
  <si>
    <t>olevat 4 solua ja nappaat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</si>
  <si>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</si>
  <si>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</si>
  <si>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</si>
  <si>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</si>
  <si>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</si>
  <si>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</si>
  <si>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</si>
  <si>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</si>
  <si>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</si>
  <si>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</si>
  <si>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tapauksessa!) ja haluamasi</t>
  </si>
  <si>
    <t>tuloksen</t>
  </si>
  <si>
    <t>sarakk. B ja E</t>
  </si>
  <si>
    <t>Funktiot tekevät jonkin</t>
  </si>
  <si>
    <t xml:space="preserve">toiminnan. Niillä on </t>
  </si>
  <si>
    <t>eli parametria, joiden</t>
  </si>
  <si>
    <t>avulla funktio "säädetään"</t>
  </si>
  <si>
    <t>Esim. solu, josta arvo</t>
  </si>
  <si>
    <t>poimitaan tai rivi/sarake</t>
  </si>
  <si>
    <t>jolle tehdään jotakin voi</t>
  </si>
  <si>
    <t>olla argumenttina</t>
  </si>
  <si>
    <t>Esimerkkejä:</t>
  </si>
  <si>
    <t>A2</t>
  </si>
  <si>
    <t>Valitan argumentiksi A2, mutta jos funktiota</t>
  </si>
  <si>
    <t>liu'utetaan alaspäin, tuleekin tilalle A3, A4…</t>
  </si>
  <si>
    <t>$A2</t>
  </si>
  <si>
    <t>A$2</t>
  </si>
  <si>
    <t>$A$2</t>
  </si>
  <si>
    <t>kun funktiota liu'utetaan alas, tuleekin tilalle esim. A3, A4</t>
  </si>
  <si>
    <t>MUTTA liuútettaessa oikealle pysyykin lukittu sarake A</t>
  </si>
  <si>
    <t>A2:A4</t>
  </si>
  <si>
    <t>Summa</t>
  </si>
  <si>
    <t>Keskiarvo</t>
  </si>
  <si>
    <t>Maksimi</t>
  </si>
  <si>
    <t>Minimi</t>
  </si>
  <si>
    <t>Mediaani</t>
  </si>
  <si>
    <t>Lukuja</t>
  </si>
  <si>
    <t>Käytetty funktio</t>
  </si>
  <si>
    <t>rastilla, ennen kuin siirtyy ulos</t>
  </si>
  <si>
    <t xml:space="preserve">syöttöruudusta, tai homma </t>
  </si>
  <si>
    <t>voi mennä sekaisin</t>
  </si>
  <si>
    <t>Funktiot alla, klikkaamalla näet!</t>
  </si>
  <si>
    <t>Pot001</t>
  </si>
  <si>
    <t>Pot002</t>
  </si>
  <si>
    <t>pituus</t>
  </si>
  <si>
    <t>suomi</t>
  </si>
  <si>
    <t>ruotsi</t>
  </si>
  <si>
    <t>Kieli</t>
  </si>
  <si>
    <t>Kun kirjoitat I2-ruutuun =PHAKU() ja huomaat syöttöruutuun ilmaantuneen</t>
  </si>
  <si>
    <t>Huomaat oikealle ilmaantuneen syöttökentät, jonne voit syöttää argumentit</t>
  </si>
  <si>
    <t>Siellä myös ohjeet. Huomioi, että lähdetiedosto pitää syöttää lukittuna!</t>
  </si>
  <si>
    <t>Olen tuohon alapuolelle tehnyt malliksi nuo "pystyhaku"-poiminnat</t>
  </si>
  <si>
    <t xml:space="preserve">niin ne kannattaa yleensä poistaa </t>
  </si>
  <si>
    <t>Se tapahtuu selekoimalla funktio-</t>
  </si>
  <si>
    <t>Alue-haku kannattaa yleensä käyttää "Epätosi"</t>
  </si>
  <si>
    <r>
      <rPr>
        <b/>
        <sz val="12"/>
        <color theme="1"/>
        <rFont val="Calibri"/>
        <family val="2"/>
        <scheme val="minor"/>
      </rPr>
      <t>kopioituu alaspäin</t>
    </r>
    <r>
      <rPr>
        <sz val="12"/>
        <color theme="1"/>
        <rFont val="Calibri"/>
        <family val="2"/>
        <scheme val="minor"/>
      </rPr>
      <t xml:space="preserve"> sama sisältö</t>
    </r>
  </si>
  <si>
    <r>
      <rPr>
        <sz val="12"/>
        <color theme="1"/>
        <rFont val="Calibri"/>
        <family val="2"/>
        <scheme val="minor"/>
      </rPr>
      <t>kiinni</t>
    </r>
    <r>
      <rPr>
        <b/>
        <sz val="12"/>
        <color theme="1"/>
        <rFont val="Calibri"/>
        <family val="2"/>
        <scheme val="minor"/>
      </rPr>
      <t xml:space="preserve"> oikeasta alanurkasta</t>
    </r>
  </si>
  <si>
    <r>
      <rPr>
        <b/>
        <sz val="12"/>
        <color theme="1"/>
        <rFont val="Calibri"/>
        <family val="2"/>
        <scheme val="minor"/>
      </rPr>
      <t>väri</t>
    </r>
    <r>
      <rPr>
        <sz val="12"/>
        <color theme="1"/>
        <rFont val="Calibri"/>
        <family val="2"/>
        <scheme val="minor"/>
      </rPr>
      <t xml:space="preserve"> tms, niin saat oik.p.</t>
    </r>
  </si>
  <si>
    <r>
      <t>A-</t>
    </r>
    <r>
      <rPr>
        <b/>
        <sz val="12"/>
        <color theme="1"/>
        <rFont val="Calibri"/>
        <family val="2"/>
        <scheme val="minor"/>
      </rPr>
      <t>sarake lukittu</t>
    </r>
    <r>
      <rPr>
        <sz val="12"/>
        <color theme="1"/>
        <rFont val="Calibri"/>
        <family val="2"/>
        <scheme val="minor"/>
      </rPr>
      <t>, se pysyy aina, mutta rivi-luku voi muuttua</t>
    </r>
  </si>
  <si>
    <r>
      <rPr>
        <b/>
        <sz val="12"/>
        <color theme="1"/>
        <rFont val="Calibri"/>
        <family val="2"/>
        <scheme val="minor"/>
      </rPr>
      <t>Molemmat lukittu</t>
    </r>
    <r>
      <rPr>
        <sz val="12"/>
        <color theme="1"/>
        <rFont val="Calibri"/>
        <family val="2"/>
        <scheme val="minor"/>
      </rPr>
      <t>, pysyvät samoina</t>
    </r>
  </si>
  <si>
    <r>
      <rPr>
        <b/>
        <sz val="12"/>
        <color theme="1"/>
        <rFont val="Calibri"/>
        <family val="2"/>
        <scheme val="minor"/>
      </rPr>
      <t>Vain rivi lukittu</t>
    </r>
    <r>
      <rPr>
        <sz val="12"/>
        <color theme="1"/>
        <rFont val="Calibri"/>
        <family val="2"/>
        <scheme val="minor"/>
      </rPr>
      <t xml:space="preserve"> (painele Fn+F4, niin vaihtuu)</t>
    </r>
  </si>
  <si>
    <r>
      <t xml:space="preserve">Kun on käyttänyt </t>
    </r>
    <r>
      <rPr>
        <b/>
        <sz val="12"/>
        <color theme="1"/>
        <rFont val="Calibri"/>
        <family val="2"/>
        <scheme val="minor"/>
      </rPr>
      <t>funktioita</t>
    </r>
    <r>
      <rPr>
        <sz val="12"/>
        <color theme="1"/>
        <rFont val="Calibri"/>
        <family val="2"/>
        <scheme val="minor"/>
      </rPr>
      <t xml:space="preserve">, </t>
    </r>
  </si>
  <si>
    <r>
      <t xml:space="preserve">solut ja </t>
    </r>
    <r>
      <rPr>
        <b/>
        <sz val="12"/>
        <color theme="1"/>
        <rFont val="Calibri"/>
        <family val="2"/>
        <scheme val="minor"/>
      </rPr>
      <t>kopioi ja "Liitä arvot"</t>
    </r>
  </si>
  <si>
    <r>
      <t>Esim.</t>
    </r>
    <r>
      <rPr>
        <b/>
        <sz val="12"/>
        <color theme="1"/>
        <rFont val="Calibri"/>
        <family val="2"/>
        <scheme val="minor"/>
      </rPr>
      <t xml:space="preserve"> PHAKU() </t>
    </r>
    <r>
      <rPr>
        <sz val="12"/>
        <color theme="1"/>
        <rFont val="Calibri"/>
        <family val="2"/>
        <scheme val="minor"/>
      </rPr>
      <t>avulla voit kopioida vas.p. taulukosta oikeanpuoleiseen painot.</t>
    </r>
  </si>
  <si>
    <t>saman tekstin, klikkaa syöttöruudussa sulkumerkkien väliin ja sitten fx-merkkiä</t>
  </si>
  <si>
    <r>
      <t xml:space="preserve">LOOKUP/POIMINTA-haut </t>
    </r>
    <r>
      <rPr>
        <sz val="12"/>
        <color theme="1"/>
        <rFont val="Calibri"/>
        <family val="2"/>
        <scheme val="minor"/>
      </rPr>
      <t>(esim. ICD-10-koodeille tekstikuvaukset)</t>
    </r>
  </si>
  <si>
    <t>SANOJEN KETJUTUS YHTEEN</t>
  </si>
  <si>
    <r>
      <t xml:space="preserve">Voit liittää yhteen lukuja ja tekstiä, välilyöntejä tms </t>
    </r>
    <r>
      <rPr>
        <b/>
        <sz val="12"/>
        <color theme="1"/>
        <rFont val="Calibri"/>
        <family val="2"/>
        <scheme val="minor"/>
      </rPr>
      <t>KETJUTA()</t>
    </r>
    <r>
      <rPr>
        <sz val="12"/>
        <color theme="1"/>
        <rFont val="Calibri"/>
        <family val="2"/>
        <scheme val="minor"/>
      </rPr>
      <t>-funktiolla</t>
    </r>
  </si>
  <si>
    <t>"</t>
  </si>
  <si>
    <t>pientä</t>
  </si>
  <si>
    <t>porsasta</t>
  </si>
  <si>
    <t>Liitetään:</t>
  </si>
  <si>
    <t xml:space="preserve"> </t>
  </si>
  <si>
    <t>Noihin tyhjiin soluihin on  tehty vain yksi tyhjä lyönti</t>
  </si>
  <si>
    <t>Tässäkin kannattaa toimia kuin PHAKUssa, että klikkaa syöttöruudussa muuttujan</t>
  </si>
  <si>
    <t>sulkujen väliin, sitten fx, niin oikealle tulee sarakkeet, jonne voi pistää palikat</t>
  </si>
  <si>
    <t>Voi siis liittää tekstiä, lukuja, merkkejä, välilyöntejä etc</t>
  </si>
  <si>
    <t>Palikat voi poimia monista soluista tai kirjoittaa itse lainausmerkkien väliin</t>
  </si>
  <si>
    <t>Hän lauloi:</t>
  </si>
  <si>
    <t xml:space="preserve">Liitetään: </t>
  </si>
  <si>
    <t>Solujen ulkopuolinen teksti 'Hän lauloi: ' PLUS alla olevien solujen sisältö</t>
  </si>
  <si>
    <t>merkkiä</t>
  </si>
  <si>
    <t>oikein?</t>
  </si>
  <si>
    <t>Kokeile liittää 3 tekstin tapaus, joiden välissä aina yksi tyhjä</t>
  </si>
  <si>
    <t xml:space="preserve">Vinkki: sanojen väliset tyhjät kohdat voit myös merkitä itse " ", </t>
  </si>
  <si>
    <t>lisäksi joka palikan väliin aina se puolipiste</t>
  </si>
  <si>
    <t>Tee I3-ruutuun PHAKU()-funktio</t>
  </si>
  <si>
    <t>LASKE.JOS()</t>
  </si>
  <si>
    <t>Lk Haava1</t>
  </si>
  <si>
    <t>Lk Haava2</t>
  </si>
  <si>
    <t>Lk Haava3</t>
  </si>
  <si>
    <t>Lk Haava4</t>
  </si>
  <si>
    <t>Lk Haava5</t>
  </si>
  <si>
    <t>Lk Haava6</t>
  </si>
  <si>
    <t>Lk Haava7</t>
  </si>
  <si>
    <t>LASKUFUNKTIOT</t>
  </si>
  <si>
    <t>Summa Lk1</t>
  </si>
  <si>
    <t>Summa Lk2</t>
  </si>
  <si>
    <t>Summa Lk3</t>
  </si>
  <si>
    <t>Summa Lk4</t>
  </si>
  <si>
    <t>YHT lk2-4</t>
  </si>
  <si>
    <t>argumentit ovat alue ja ehto</t>
  </si>
  <si>
    <t>Alla pikku taulukko</t>
  </si>
  <si>
    <t>LASKE.JOS() argumentit ovat alue ja ehto (=mitä solussa pitää olla sisältönä)</t>
  </si>
  <si>
    <t>Oikealla laskettu luokkien 2-4 lukumäärien summa</t>
  </si>
  <si>
    <t>Mittari1</t>
  </si>
  <si>
    <t>Mittari2</t>
  </si>
  <si>
    <t>Mittari3</t>
  </si>
  <si>
    <t>Mittari4</t>
  </si>
  <si>
    <t>Mittari5</t>
  </si>
  <si>
    <t>Yhdistetty</t>
  </si>
  <si>
    <t>Miten 5 Y/N-kysymystä yhdeksi, kts yhdistetyn muuttujan laskukikkaa!</t>
  </si>
  <si>
    <t>Miten lasketaan raportoitujen haavojen määrä per potilas</t>
  </si>
  <si>
    <t>Haava 1</t>
  </si>
  <si>
    <t>Haava 2</t>
  </si>
  <si>
    <t>Haava 3</t>
  </si>
  <si>
    <t>Haava 4</t>
  </si>
  <si>
    <t>Kys1</t>
  </si>
  <si>
    <t>Kys2</t>
  </si>
  <si>
    <t>Kys3</t>
  </si>
  <si>
    <t>täytetty_h1</t>
  </si>
  <si>
    <t>täytetty_h2</t>
  </si>
  <si>
    <t>täytetty_h3</t>
  </si>
  <si>
    <t>täytetty_h4</t>
  </si>
  <si>
    <t>Raportoitu kpl</t>
  </si>
  <si>
    <t>Tämä on ainakin osittain täytettyjen haavavastausten lukumäärä!</t>
  </si>
  <si>
    <r>
      <t xml:space="preserve">Ja </t>
    </r>
    <r>
      <rPr>
        <b/>
        <sz val="12"/>
        <color theme="1"/>
        <rFont val="Calibri"/>
        <family val="2"/>
        <scheme val="minor"/>
      </rPr>
      <t>Laske.jos</t>
    </r>
    <r>
      <rPr>
        <sz val="12"/>
        <color theme="1"/>
        <rFont val="Calibri"/>
        <family val="2"/>
        <scheme val="minor"/>
      </rPr>
      <t xml:space="preserve">, jolla ehtona, että lasketaan jos 0. Ja nollien summa vähennetään 4:stä </t>
    </r>
  </si>
  <si>
    <t>Eri haavaluokkien LKM laskeminen</t>
  </si>
  <si>
    <r>
      <t xml:space="preserve">Käytetään aluefunktioita   </t>
    </r>
    <r>
      <rPr>
        <b/>
        <sz val="12"/>
        <color theme="1"/>
        <rFont val="Calibri"/>
        <family val="2"/>
        <scheme val="minor"/>
      </rPr>
      <t xml:space="preserve">Laske.A </t>
    </r>
    <r>
      <rPr>
        <sz val="12"/>
        <color theme="1"/>
        <rFont val="Calibri"/>
        <family val="2"/>
        <scheme val="minor"/>
      </rPr>
      <t>(laskee, monessako solussa sisältöä</t>
    </r>
  </si>
  <si>
    <t xml:space="preserve">Potilas-ID:ssäkin! :) </t>
  </si>
  <si>
    <t xml:space="preserve">Kokeile, toimisiko vas.puol. </t>
  </si>
  <si>
    <t xml:space="preserve">Yleisohjeena: aina kun teet jotakin </t>
  </si>
  <si>
    <t xml:space="preserve">muokkauksia Excel-aineistoon, </t>
  </si>
  <si>
    <t>luokka (luku, teksti, pvm etc)</t>
  </si>
  <si>
    <t>voi vaikuttaa siihen, miten muok-</t>
  </si>
  <si>
    <t>kaus toimii aineistossasi</t>
  </si>
  <si>
    <t>tarkista, että metodi/funktio toimii</t>
  </si>
  <si>
    <r>
      <rPr>
        <b/>
        <sz val="12"/>
        <color theme="1"/>
        <rFont val="Calibri"/>
        <family val="2"/>
        <scheme val="minor"/>
      </rPr>
      <t>suunnitellusti!</t>
    </r>
    <r>
      <rPr>
        <sz val="12"/>
        <color theme="1"/>
        <rFont val="Calibri"/>
        <family val="2"/>
        <scheme val="minor"/>
      </rPr>
      <t xml:space="preserve"> Esim. sarakkeiden</t>
    </r>
  </si>
  <si>
    <t>Klikkaa auki Yhdistetty-otsikon</t>
  </si>
  <si>
    <t>laskukaavan!</t>
  </si>
  <si>
    <t>alapuolelta solu, niin näet sen</t>
  </si>
  <si>
    <t>Potilas</t>
  </si>
  <si>
    <t>yliop.sair.</t>
  </si>
  <si>
    <t>SairaalaA</t>
  </si>
  <si>
    <t>PotA1</t>
  </si>
  <si>
    <t>PotA2</t>
  </si>
  <si>
    <t>PotA3</t>
  </si>
  <si>
    <t>PorB1</t>
  </si>
  <si>
    <t>PotB2</t>
  </si>
  <si>
    <t>PotC1</t>
  </si>
  <si>
    <t>PotC2</t>
  </si>
  <si>
    <t>PotC3</t>
  </si>
  <si>
    <t>PotC4</t>
  </si>
  <si>
    <t>PotD1</t>
  </si>
  <si>
    <t>PotE1</t>
  </si>
  <si>
    <t>PotE2</t>
  </si>
  <si>
    <t>SairaalaB</t>
  </si>
  <si>
    <t>SairaalaC</t>
  </si>
  <si>
    <t>SairaalaD</t>
  </si>
  <si>
    <t>SairaalaE</t>
  </si>
  <si>
    <t>Tuottavuus</t>
  </si>
  <si>
    <t>Laatu</t>
  </si>
  <si>
    <t>Pot. Ikä</t>
  </si>
  <si>
    <t>Jos aineisto on 2-tasoinen, esim. sekä oppilaat että koulut, tai</t>
  </si>
  <si>
    <t xml:space="preserve">sekä potilaat (tai henkilöstö) että sairaalat/laitokset, jolloin </t>
  </si>
  <si>
    <t>yksilötason (Taso1) tiedot ovat vain kerran, mutta organisaatio-</t>
  </si>
  <si>
    <t>tason (Taso2) asiat toistuvat samanlaisina, niin miten</t>
  </si>
  <si>
    <t>tutkia organisaatioiden tietoja? Jos tarvitsee tällaisen tiedoston,</t>
  </si>
  <si>
    <t>jossa ne ovat molemmat, voi luoda vain yhden lisämuuttujan,</t>
  </si>
  <si>
    <t>joka testaa, onko organisaation nimi sama kuin edellisellä</t>
  </si>
  <si>
    <t>samalla rivillä. Ylimmällä rivillä tätä ei luonnollisesti voida</t>
  </si>
  <si>
    <t>sellaisenaan soveltaa, mutta sinnehän voidaan muutenkin</t>
  </si>
  <si>
    <t>Tee JOS-funktio, joka vertaa sairaalan nimeä riviä ylempänä ja</t>
  </si>
  <si>
    <t>merkitä 1, tai antaa funtion ilmoittaa, koska muuttuuhan</t>
  </si>
  <si>
    <t>siinäkin kohdassa sairaalasarakkeella nimi!</t>
  </si>
  <si>
    <t>Funktion voi sitten vain oikeasta alareunasta kiinni napaten</t>
  </si>
  <si>
    <t>vetää alaspäin tai aktivoida tarvittavan pituinen sarake</t>
  </si>
  <si>
    <t>JOS-funktiosta alkaen ja antaa CTRL+D (Mac: CMND+D),</t>
  </si>
  <si>
    <t>Tämäkin funktio kannattaa sitten copypastata arvona,</t>
  </si>
  <si>
    <t>jotta ei syntyisi muokkauksissa hämminkiä ja sotkua</t>
  </si>
  <si>
    <t>Uusi laitos</t>
  </si>
  <si>
    <t>alle tämä JOS-funktio</t>
  </si>
  <si>
    <t>Ja vedä se alaspäin</t>
  </si>
  <si>
    <t xml:space="preserve">Lisää/Taulukko, saat </t>
  </si>
  <si>
    <t>rivillä. Jos on (=TOSI), antaa se arvoksi 0, jos uusi organisaatio</t>
  </si>
  <si>
    <t>(=EPÄTOSI), antaa se arvoksi 1.</t>
  </si>
  <si>
    <t xml:space="preserve">Tämän avulla voidaan selekoida alaryhmä, jossa funktion arvo=1 </t>
  </si>
  <si>
    <t>yksilön tiedot ovat myös samalla rivillä "ylimääräisinä"</t>
  </si>
  <si>
    <t>ja saada organisaatiot kukin vain yhdelle riville. Tosin yhden</t>
  </si>
  <si>
    <t>Millainen funktio?</t>
  </si>
  <si>
    <t>=JOS(logiikkatesti;arvo jos tosi;arvo jos epätosi)</t>
  </si>
  <si>
    <t>Tee vasemmalle viereen</t>
  </si>
  <si>
    <r>
      <t xml:space="preserve">sarakeotsikon </t>
    </r>
    <r>
      <rPr>
        <i/>
        <sz val="12"/>
        <color theme="1"/>
        <rFont val="Calibri"/>
        <family val="2"/>
        <scheme val="minor"/>
      </rPr>
      <t>Uusi laitos</t>
    </r>
  </si>
  <si>
    <t xml:space="preserve">Jos sitten valitset </t>
  </si>
  <si>
    <t xml:space="preserve"> ja valikosta</t>
  </si>
  <si>
    <t>aktiiviseksi koko taulukon</t>
  </si>
  <si>
    <t>Taulukko-formaatin,</t>
  </si>
  <si>
    <t>josta voit valita</t>
  </si>
  <si>
    <t>eri sairaalat (=1)</t>
  </si>
  <si>
    <t>Jos haluat muuttaa</t>
  </si>
  <si>
    <t xml:space="preserve">Taulukko-formaatin </t>
  </si>
  <si>
    <t>alueen takaisin tavalli-</t>
  </si>
  <si>
    <t>seksi alueeksi, valitse</t>
  </si>
  <si>
    <t>Taulukko/Muunna alueeksi</t>
  </si>
  <si>
    <t>Tässä ei ole Makro-esimerkkejä, koska makrot vaativat oman Excel-formaattinsa, jota ei</t>
  </si>
  <si>
    <t>tekeminen, yleensä vakiosiirtymän kera, nopeutuu MULLISTAVAN paljon!!!</t>
  </si>
  <si>
    <t>mielellään kannata ottaa vastaankaan, koska se voi myös sisältää makro-viruksia.</t>
  </si>
  <si>
    <t>Laitos</t>
  </si>
  <si>
    <t>jossa D=downwards. Alla tämä esitettynä "minitaulukossa"</t>
  </si>
  <si>
    <t>Funktio alkaa =-merkillä ja</t>
  </si>
  <si>
    <t>argumentit tulevat nimen perään</t>
  </si>
  <si>
    <t>sulkulausekkeeseen, erotettuina</t>
  </si>
  <si>
    <t>toisistaan puolipisteillä</t>
  </si>
  <si>
    <r>
      <t xml:space="preserve">Pitää aina joko </t>
    </r>
    <r>
      <rPr>
        <b/>
        <sz val="12"/>
        <color theme="1"/>
        <rFont val="Calibri"/>
        <family val="2"/>
        <scheme val="minor"/>
      </rPr>
      <t>hyväksyä</t>
    </r>
    <r>
      <rPr>
        <sz val="12"/>
        <color theme="1"/>
        <rFont val="Calibri"/>
        <family val="2"/>
        <scheme val="minor"/>
      </rPr>
      <t xml:space="preserve"> vihreällä</t>
    </r>
  </si>
  <si>
    <r>
      <t xml:space="preserve">kruksilla tai </t>
    </r>
    <r>
      <rPr>
        <b/>
        <sz val="12"/>
        <color theme="1"/>
        <rFont val="Calibri"/>
        <family val="2"/>
        <scheme val="minor"/>
      </rPr>
      <t>hylätä</t>
    </r>
    <r>
      <rPr>
        <sz val="12"/>
        <color theme="1"/>
        <rFont val="Calibri"/>
        <family val="2"/>
        <scheme val="minor"/>
      </rPr>
      <t xml:space="preserve"> punaisella</t>
    </r>
  </si>
  <si>
    <r>
      <rPr>
        <b/>
        <sz val="12"/>
        <color theme="1"/>
        <rFont val="Calibri"/>
        <family val="2"/>
        <scheme val="minor"/>
      </rPr>
      <t>Dollarimerkki lukitsee</t>
    </r>
    <r>
      <rPr>
        <sz val="12"/>
        <color theme="1"/>
        <rFont val="Calibri"/>
        <family val="2"/>
        <scheme val="minor"/>
      </rPr>
      <t xml:space="preserve"> rivin ja/tai sarakkeen (lyh: Fn+F4)</t>
    </r>
  </si>
  <si>
    <r>
      <t xml:space="preserve">voit myös     </t>
    </r>
    <r>
      <rPr>
        <b/>
        <sz val="12"/>
        <color theme="1"/>
        <rFont val="Calibri"/>
        <family val="2"/>
        <scheme val="minor"/>
      </rPr>
      <t>jakaa näytön</t>
    </r>
    <r>
      <rPr>
        <sz val="12"/>
        <color theme="1"/>
        <rFont val="Calibri"/>
        <family val="2"/>
        <scheme val="minor"/>
      </rPr>
      <t xml:space="preserve"> 4 osaan</t>
    </r>
  </si>
  <si>
    <r>
      <t xml:space="preserve">saat alla olevan kaltaisen </t>
    </r>
    <r>
      <rPr>
        <b/>
        <sz val="12"/>
        <color theme="1"/>
        <rFont val="Calibri"/>
        <family val="2"/>
        <scheme val="minor"/>
      </rPr>
      <t>Taulukko-formaatin</t>
    </r>
    <r>
      <rPr>
        <sz val="12"/>
        <color theme="1"/>
        <rFont val="Calibri"/>
        <family val="2"/>
        <scheme val="minor"/>
      </rPr>
      <t>,</t>
    </r>
  </si>
  <si>
    <r>
      <rPr>
        <b/>
        <sz val="12"/>
        <color theme="1"/>
        <rFont val="Calibri"/>
        <family val="2"/>
        <scheme val="minor"/>
      </rPr>
      <t>jota helpompi sortteerata, suodattaa</t>
    </r>
    <r>
      <rPr>
        <sz val="12"/>
        <color theme="1"/>
        <rFont val="Calibri"/>
        <family val="2"/>
        <scheme val="minor"/>
      </rPr>
      <t xml:space="preserve"> tms. Mutta</t>
    </r>
  </si>
  <si>
    <t>Tässä on sortteeraus helpompaa, kun kaikki</t>
  </si>
  <si>
    <t>sarakkeet "liikkuvat" automaattisesti.</t>
  </si>
  <si>
    <t>Tavallisessa taulukossa joutuu tosi huolella</t>
  </si>
  <si>
    <t>manuaalisesti valitsemaan koko taulukon!</t>
  </si>
  <si>
    <t xml:space="preserve">vaan kopiotaulukko, koska tämä myös voi </t>
  </si>
  <si>
    <t>jäykistää ja hankaloittaa joitakin muokkauksia</t>
  </si>
  <si>
    <t>Jos haluat muuttaa Taulukko-formaatin alueen</t>
  </si>
  <si>
    <t>takaisin tavalliseksi alueeksi, valitse se alue ja</t>
  </si>
  <si>
    <r>
      <t xml:space="preserve">Jos on isosta sarjasta </t>
    </r>
    <r>
      <rPr>
        <b/>
        <sz val="12"/>
        <color theme="1"/>
        <rFont val="Calibri"/>
        <family val="2"/>
        <scheme val="minor"/>
      </rPr>
      <t>vaikea</t>
    </r>
  </si>
  <si>
    <r>
      <t xml:space="preserve">löytää etsimiäsi lukuja </t>
    </r>
    <r>
      <rPr>
        <sz val="12"/>
        <color theme="1"/>
        <rFont val="Calibri"/>
        <family val="2"/>
        <scheme val="minor"/>
      </rPr>
      <t>3 tai</t>
    </r>
  </si>
  <si>
    <t>4, aktivoi k.o. sarja ja valikosta</t>
  </si>
  <si>
    <t>Ehdollinen muotoilu</t>
  </si>
  <si>
    <t xml:space="preserve">sekä (tässä tapauksessa) </t>
  </si>
  <si>
    <t>vaihtoehto "välillä"</t>
  </si>
  <si>
    <r>
      <rPr>
        <sz val="12"/>
        <color theme="1"/>
        <rFont val="Calibri"/>
        <family val="2"/>
        <scheme val="minor"/>
      </rPr>
      <t>ja</t>
    </r>
    <r>
      <rPr>
        <b/>
        <sz val="12"/>
        <color theme="1"/>
        <rFont val="Calibri"/>
        <family val="2"/>
        <scheme val="minor"/>
      </rPr>
      <t xml:space="preserve"> raahaat alaspäin, </t>
    </r>
    <r>
      <rPr>
        <sz val="12"/>
        <color theme="1"/>
        <rFont val="Calibri"/>
        <family val="2"/>
        <scheme val="minor"/>
      </rPr>
      <t>niin</t>
    </r>
  </si>
  <si>
    <t>kuten oikealla</t>
  </si>
  <si>
    <r>
      <t xml:space="preserve">sarja jatkuu </t>
    </r>
    <r>
      <rPr>
        <sz val="12"/>
        <color theme="1"/>
        <rFont val="Calibri"/>
        <family val="2"/>
        <scheme val="minor"/>
      </rPr>
      <t xml:space="preserve">esim. </t>
    </r>
    <r>
      <rPr>
        <b/>
        <sz val="12"/>
        <color theme="1"/>
        <rFont val="Calibri"/>
        <family val="2"/>
        <scheme val="minor"/>
      </rPr>
      <t>alaspäin</t>
    </r>
  </si>
  <si>
    <t>1 tai useampi argumenttia</t>
  </si>
  <si>
    <t xml:space="preserve">Kaikki solut väliltä A2 ja A4 poimitaan funktioon </t>
  </si>
  <si>
    <r>
      <t xml:space="preserve">sieltä ja valita      </t>
    </r>
    <r>
      <rPr>
        <b/>
        <sz val="12"/>
        <color theme="1"/>
        <rFont val="Calibri"/>
        <family val="2"/>
        <scheme val="minor"/>
      </rPr>
      <t>tilalle arvot</t>
    </r>
  </si>
  <si>
    <t>monesko hakutaulukon sarake antaa vastauksen; EPÄTOSI)</t>
  </si>
  <si>
    <t xml:space="preserve">=PHAKU(Missä sijaitsee haettava arvo; mistä hakutaulukosta haetaan; </t>
  </si>
  <si>
    <t>=KETJUTA(eka;toka;jne;jne)</t>
  </si>
  <si>
    <t>OIKEALLA FUNKTIO:</t>
  </si>
  <si>
    <t>=LASKE.JOS(alue;ehto)</t>
  </si>
  <si>
    <t>=LASKE.A(alue)</t>
  </si>
  <si>
    <t>Yksinkertaistetaan tiedostoa, 4 haavaa ja kaikista 3 kysymystä</t>
  </si>
  <si>
    <r>
      <t xml:space="preserve">Lisäksi          </t>
    </r>
    <r>
      <rPr>
        <b/>
        <sz val="12"/>
        <color theme="1"/>
        <rFont val="Calibri"/>
        <family val="2"/>
        <scheme val="minor"/>
      </rPr>
      <t>Makrojen nauhoitus</t>
    </r>
    <r>
      <rPr>
        <sz val="12"/>
        <color theme="1"/>
        <rFont val="Calibri"/>
        <family val="2"/>
        <scheme val="minor"/>
      </rPr>
      <t xml:space="preserve">            ja niillä samanlaisena toistuvien muokkausten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</si>
</sst>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0" xfId="0" applyFill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1" fillId="5" borderId="7" xfId="0" applyFont="1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6" borderId="1" xfId="0" applyFill="1" applyBorder="1"/>
    <xf numFmtId="0" fontId="0" fillId="6" borderId="3" xfId="0" applyFill="1" applyBorder="1"/>
    <xf numFmtId="0" fontId="1" fillId="0" borderId="5" xfId="0" applyFont="1" applyBorder="1"/>
    <xf numFmtId="0" fontId="1" fillId="0" borderId="6" xfId="0" applyFont="1" applyBorder="1"/>
    <xf numFmtId="0" fontId="1" fillId="5" borderId="2" xfId="0" applyFont="1" applyFill="1" applyBorder="1"/>
    <xf numFmtId="0" fontId="1" fillId="7" borderId="0" xfId="0" applyFont="1" applyFill="1"/>
    <xf numFmtId="0" fontId="0" fillId="8" borderId="0" xfId="0" applyFill="1"/>
    <xf numFmtId="0" fontId="0" fillId="0" borderId="14" xfId="0" applyBorder="1"/>
    <xf numFmtId="0" fontId="0" fillId="0" borderId="13" xfId="0" applyBorder="1"/>
    <xf numFmtId="0" fontId="0" fillId="0" borderId="15" xfId="0" quotePrefix="1" applyBorder="1"/>
    <xf numFmtId="0" fontId="0" fillId="0" borderId="15" xfId="0" applyBorder="1"/>
    <xf numFmtId="0" fontId="0" fillId="0" borderId="12" xfId="0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0" xfId="0" applyFill="1"/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7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1" fillId="6" borderId="7" xfId="0" applyFont="1" applyFill="1" applyBorder="1"/>
    <xf numFmtId="0" fontId="0" fillId="6" borderId="8" xfId="0" applyFill="1" applyBorder="1"/>
    <xf numFmtId="0" fontId="1" fillId="6" borderId="4" xfId="0" applyFont="1" applyFill="1" applyBorder="1"/>
    <xf numFmtId="0" fontId="0" fillId="6" borderId="2" xfId="0" applyFill="1" applyBorder="1"/>
    <xf numFmtId="0" fontId="0" fillId="0" borderId="22" xfId="0" applyBorder="1"/>
    <xf numFmtId="0" fontId="1" fillId="0" borderId="22" xfId="0" applyFont="1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0" fontId="1" fillId="7" borderId="22" xfId="0" applyFont="1" applyFill="1" applyBorder="1"/>
    <xf numFmtId="0" fontId="1" fillId="9" borderId="12" xfId="0" applyFont="1" applyFill="1" applyBorder="1"/>
    <xf numFmtId="0" fontId="0" fillId="9" borderId="14" xfId="0" applyFill="1" applyBorder="1"/>
    <xf numFmtId="0" fontId="1" fillId="9" borderId="14" xfId="0" applyFont="1" applyFill="1" applyBorder="1"/>
    <xf numFmtId="0" fontId="1" fillId="9" borderId="13" xfId="0" applyFont="1" applyFill="1" applyBorder="1"/>
    <xf numFmtId="0" fontId="1" fillId="9" borderId="4" xfId="0" applyFont="1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1" fillId="5" borderId="1" xfId="0" applyFont="1" applyFill="1" applyBorder="1"/>
    <xf numFmtId="2" fontId="0" fillId="0" borderId="0" xfId="0" applyNumberFormat="1"/>
    <xf numFmtId="2" fontId="0" fillId="0" borderId="10" xfId="0" applyNumberFormat="1" applyBorder="1"/>
    <xf numFmtId="0" fontId="1" fillId="5" borderId="0" xfId="0" applyFont="1" applyFill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/>
    <xf numFmtId="0" fontId="0" fillId="6" borderId="9" xfId="0" applyFill="1" applyBorder="1"/>
    <xf numFmtId="0" fontId="0" fillId="6" borderId="11" xfId="0" applyFill="1" applyBorder="1"/>
    <xf numFmtId="0" fontId="0" fillId="11" borderId="26" xfId="0" applyFill="1" applyBorder="1"/>
    <xf numFmtId="2" fontId="0" fillId="11" borderId="26" xfId="0" applyNumberFormat="1" applyFill="1" applyBorder="1"/>
    <xf numFmtId="0" fontId="0" fillId="0" borderId="26" xfId="0" applyBorder="1"/>
    <xf numFmtId="2" fontId="0" fillId="0" borderId="26" xfId="0" applyNumberFormat="1" applyBorder="1"/>
    <xf numFmtId="0" fontId="3" fillId="10" borderId="0" xfId="0" applyFont="1" applyFill="1"/>
    <xf numFmtId="0" fontId="0" fillId="5" borderId="12" xfId="0" applyFill="1" applyBorder="1"/>
    <xf numFmtId="0" fontId="0" fillId="5" borderId="13" xfId="0" applyFill="1" applyBorder="1"/>
    <xf numFmtId="0" fontId="1" fillId="5" borderId="10" xfId="0" applyFont="1" applyFill="1" applyBorder="1"/>
    <xf numFmtId="0" fontId="0" fillId="5" borderId="14" xfId="0" applyFill="1" applyBorder="1"/>
    <xf numFmtId="0" fontId="0" fillId="9" borderId="0" xfId="0" applyFill="1"/>
    <xf numFmtId="0" fontId="0" fillId="9" borderId="8" xfId="0" applyFill="1" applyBorder="1"/>
    <xf numFmtId="0" fontId="0" fillId="9" borderId="2" xfId="0" applyFill="1" applyBorder="1"/>
    <xf numFmtId="0" fontId="1" fillId="6" borderId="2" xfId="0" applyFont="1" applyFill="1" applyBorder="1"/>
    <xf numFmtId="0" fontId="1" fillId="9" borderId="2" xfId="0" applyFont="1" applyFill="1" applyBorder="1"/>
    <xf numFmtId="0" fontId="1" fillId="6" borderId="1" xfId="0" applyFont="1" applyFill="1" applyBorder="1"/>
    <xf numFmtId="0" fontId="0" fillId="6" borderId="12" xfId="0" applyFill="1" applyBorder="1"/>
    <xf numFmtId="0" fontId="1" fillId="9" borderId="0" xfId="0" applyFont="1" applyFill="1"/>
    <xf numFmtId="0" fontId="7" fillId="0" borderId="7" xfId="0" quotePrefix="1" applyFont="1" applyBorder="1"/>
    <xf numFmtId="0" fontId="6" fillId="0" borderId="0" xfId="0" applyFont="1"/>
    <xf numFmtId="0" fontId="7" fillId="0" borderId="0" xfId="0" applyFont="1"/>
    <xf numFmtId="0" fontId="7" fillId="0" borderId="0" xfId="0" quotePrefix="1" applyFont="1"/>
    <xf numFmtId="0" fontId="8" fillId="0" borderId="0" xfId="0" applyFont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ali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101600</xdr:rowOff>
    </xdr:from>
    <xdr:to>
      <xdr:col>9</xdr:col>
      <xdr:colOff>76200</xdr:colOff>
      <xdr:row>36</xdr:row>
      <xdr:rowOff>152400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1F0CBEA4-6877-E436-9B86-C65E84D5C870}"/>
            </a:ext>
          </a:extLst>
        </xdr:cNvPr>
        <xdr:cNvSpPr txBox="1"/>
      </xdr:nvSpPr>
      <xdr:spPr>
        <a:xfrm>
          <a:off x="228600" y="304800"/>
          <a:ext cx="7277100" cy="716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600" b="1"/>
            <a:t>Kvantitatiivisessa</a:t>
          </a:r>
          <a:r>
            <a:rPr lang="fi-FI" sz="1600" b="1" baseline="0"/>
            <a:t> tieteellisessä tutkimuksessa Exceliä voi käyttää monessa vaiheessa ja monella tapaa</a:t>
          </a:r>
          <a:r>
            <a:rPr lang="fi-FI" sz="1600" baseline="0"/>
            <a:t>, esim.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600" baseline="0"/>
            <a:t>• Apuna kyselykaavakkeen teossa</a:t>
          </a:r>
        </a:p>
        <a:p>
          <a:r>
            <a:rPr lang="fi-FI" sz="1600" baseline="0"/>
            <a:t>• Aineiston tallennuspaikkana</a:t>
          </a:r>
        </a:p>
        <a:p>
          <a:r>
            <a:rPr lang="fi-FI" sz="1600" baseline="0"/>
            <a:t>• Aineiston tarkastelussa (puuttuvia, outliereitä etc)</a:t>
          </a:r>
        </a:p>
        <a:p>
          <a:r>
            <a:rPr lang="fi-FI" sz="1600" baseline="0"/>
            <a:t>• Aineiston muokkauksessa analyysejä varten ja siirtokuntoon esim. SPSS:ään tai jamoviin</a:t>
          </a:r>
        </a:p>
        <a:p>
          <a:r>
            <a:rPr lang="fi-FI" sz="1600" baseline="0"/>
            <a:t>• Aineiston analysointiinkin Excel sinänsä soveltuu, mutta sitä harvemmin kuitenkaan käytetään analysointiin tieteellisessä tutkimuksessa, mutta paljonkin kehittämistyössä</a:t>
          </a:r>
        </a:p>
        <a:p>
          <a:r>
            <a:rPr lang="fi-FI" sz="1600" baseline="0"/>
            <a:t>• Aineiston tieteelliseen visualisointiin yleensä myös käytetään muita menetelmiä, esim. SPSS:n grafiikkaa tai R-kielen ggplot2-ohjelmapakettia</a:t>
          </a:r>
        </a:p>
        <a:p>
          <a:endParaRPr lang="fi-FI" sz="1600" baseline="0"/>
        </a:p>
        <a:p>
          <a:r>
            <a:rPr lang="fi-FI" sz="1600" b="1" baseline="0"/>
            <a:t>Seuraavilla taulukkosivuilla esitellään </a:t>
          </a:r>
          <a:r>
            <a:rPr lang="fi-FI" sz="1600" b="0" baseline="0"/>
            <a:t>kvantitatiivisissa analyyseissä oman subjektiivisen kokemukseni (tutkijana ja ohjaajana) perusteella useimmiten tarvittavia ja siten mielestäni tärkeimpiä toimintoja, ominaisuuksia ja funktioita. Asiakas-/potilasturvallisuuden kvantitatiivinen tutkimus ei kokemukseni mukaan metodologisesti juurikaan poikkea muusta kvantitatiivisesta tutkimuksesta, siis esim. muussa lääketieteellisessä, hoitotieteellisessä tai terveyshallintotieteellisessä tutkimuksessa käytetyistä metodeista.</a:t>
          </a:r>
        </a:p>
        <a:p>
          <a:endParaRPr lang="fi-FI" sz="1600" b="0" baseline="0"/>
        </a:p>
        <a:p>
          <a:r>
            <a:rPr lang="fi-FI" sz="1600" b="1" baseline="0"/>
            <a:t>Värikoodit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600" baseline="0"/>
            <a:t>• Oranssilla pohjalla on esiteltävän asian nimi</a:t>
          </a:r>
          <a:endParaRPr lang="fi-FI" sz="1600" b="1"/>
        </a:p>
        <a:p>
          <a:r>
            <a:rPr lang="fi-FI" sz="1600" baseline="0"/>
            <a:t>• Keltaisella pohjalla on vinkkejä tai ehdotuksia omiin harjoituksiin</a:t>
          </a:r>
        </a:p>
        <a:p>
          <a:r>
            <a:rPr lang="fi-FI" sz="1600" baseline="0"/>
            <a:t>• Sinisellä pohjalla on perustekstiä</a:t>
          </a:r>
        </a:p>
        <a:p>
          <a:r>
            <a:rPr lang="fi-FI" sz="1600" baseline="0"/>
            <a:t>• </a:t>
          </a:r>
          <a:r>
            <a:rPr lang="fi-FI" sz="1600" b="0" baseline="0">
              <a:solidFill>
                <a:schemeClr val="tx1"/>
              </a:solidFill>
            </a:rPr>
            <a:t>Punaisella lihavoidulla </a:t>
          </a:r>
          <a:r>
            <a:rPr lang="fi-FI" sz="1600" baseline="0"/>
            <a:t>fontilla ovat funktiokaavat</a:t>
          </a:r>
        </a:p>
        <a:p>
          <a:endParaRPr lang="fi-FI" sz="1600" baseline="0"/>
        </a:p>
        <a:p>
          <a:r>
            <a:rPr lang="fi-FI" sz="1600" baseline="0"/>
            <a:t>Auvo Rauhala</a:t>
          </a:r>
        </a:p>
        <a:p>
          <a:r>
            <a:rPr lang="fi-FI" sz="1600" baseline="0"/>
            <a:t>LL, FT, dos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458486-79CD-6A40-AFC9-06CB893E8837}" name="Taulukko1" displayName="Taulukko1" ref="J19:M25" totalsRowShown="0">
  <autoFilter ref="J19:M25" xr:uid="{74458486-79CD-6A40-AFC9-06CB893E8837}"/>
  <tableColumns count="4">
    <tableColumn id="1" xr3:uid="{1436FB50-F1E5-0546-98D6-7F0CC20B4F41}" name="Henkilö"/>
    <tableColumn id="2" xr3:uid="{8F4A169D-EA94-7E49-AA1C-0D5EF9E1FE45}" name="Paino"/>
    <tableColumn id="3" xr3:uid="{C2F1CA88-5A0F-6249-90EC-BA270D237F88}" name="Skp"/>
    <tableColumn id="4" xr3:uid="{73303ABE-0AFD-4347-AA24-54326087D04B}" name="Ma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5DCCEA3-4606-1C4A-9DC6-0B8C87CC4AEE}" name="Taulukko4" displayName="Taulukko4" ref="M2:S14" totalsRowShown="0" headerRowDxfId="10" dataDxfId="9" tableBorderDxfId="8">
  <autoFilter ref="M2:S14" xr:uid="{C5DCCEA3-4606-1C4A-9DC6-0B8C87CC4AEE}"/>
  <tableColumns count="7">
    <tableColumn id="1" xr3:uid="{627DAEC5-71F2-B14A-B484-5584878D7541}" name="Laitos" dataDxfId="7"/>
    <tableColumn id="2" xr3:uid="{3FBE7821-8FF4-2C4A-B5CF-42011961661F}" name="yliop.sair." dataDxfId="6"/>
    <tableColumn id="3" xr3:uid="{5CB6E57C-58A4-C14D-B73F-95E4985C261A}" name="Tuottavuus" dataDxfId="5"/>
    <tableColumn id="4" xr3:uid="{9CB0B833-4BCE-274A-9C7F-99E20B257CA3}" name="Laatu" dataDxfId="4"/>
    <tableColumn id="5" xr3:uid="{DD63A1C2-8277-A647-B3BF-6499F68D5D46}" name="Potilas" dataDxfId="3"/>
    <tableColumn id="6" xr3:uid="{50A9FAEC-7B7C-D14A-9AE4-5A4A51C030DA}" name="Pot. Ikä" dataDxfId="2"/>
    <tableColumn id="7" xr3:uid="{D26B81D5-A8AF-B640-867B-38E15F1443B7}" name="Uusi laito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930EF-80A7-E844-8BA4-61021AA08C4C}">
  <dimension ref="A1"/>
  <sheetViews>
    <sheetView tabSelected="1" workbookViewId="0">
      <selection activeCell="M16" sqref="M16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7638-804B-264C-8798-ABBC5FEE3EA4}">
  <dimension ref="B1:M34"/>
  <sheetViews>
    <sheetView workbookViewId="0">
      <selection activeCell="Q31" sqref="Q31"/>
    </sheetView>
  </sheetViews>
  <sheetFormatPr baseColWidth="10" defaultRowHeight="16" x14ac:dyDescent="0.2"/>
  <cols>
    <col min="1" max="1" width="6.6640625" customWidth="1"/>
    <col min="2" max="2" width="10.83203125" style="2"/>
    <col min="3" max="4" width="10.83203125" style="1" hidden="1" customWidth="1"/>
    <col min="5" max="5" width="11.83203125" style="2" customWidth="1"/>
    <col min="13" max="13" width="8.5" customWidth="1"/>
  </cols>
  <sheetData>
    <row r="1" spans="2:13" ht="17" thickBot="1" x14ac:dyDescent="0.25">
      <c r="J1" t="s">
        <v>16</v>
      </c>
      <c r="K1" t="s">
        <v>22</v>
      </c>
      <c r="L1" t="s">
        <v>23</v>
      </c>
      <c r="M1" t="s">
        <v>27</v>
      </c>
    </row>
    <row r="2" spans="2:13" ht="17" thickBot="1" x14ac:dyDescent="0.25">
      <c r="G2" s="51" t="s">
        <v>14</v>
      </c>
      <c r="H2" s="47"/>
      <c r="I2" s="12"/>
      <c r="J2" t="s">
        <v>17</v>
      </c>
      <c r="K2">
        <v>33</v>
      </c>
      <c r="L2" t="s">
        <v>24</v>
      </c>
      <c r="M2" t="s">
        <v>28</v>
      </c>
    </row>
    <row r="3" spans="2:13" x14ac:dyDescent="0.2">
      <c r="B3" s="63" t="s">
        <v>0</v>
      </c>
      <c r="C3" s="11"/>
      <c r="D3" s="11"/>
      <c r="E3" s="12" t="s">
        <v>1</v>
      </c>
      <c r="G3" s="13" t="s">
        <v>257</v>
      </c>
      <c r="H3" s="86"/>
      <c r="I3" s="15"/>
      <c r="J3" t="s">
        <v>18</v>
      </c>
      <c r="K3">
        <v>44</v>
      </c>
      <c r="L3" t="s">
        <v>25</v>
      </c>
      <c r="M3" t="s">
        <v>29</v>
      </c>
    </row>
    <row r="4" spans="2:13" ht="17" thickBot="1" x14ac:dyDescent="0.25">
      <c r="B4" s="66" t="s">
        <v>13</v>
      </c>
      <c r="C4" s="14"/>
      <c r="D4" s="14"/>
      <c r="E4" s="15"/>
      <c r="G4" s="16" t="s">
        <v>15</v>
      </c>
      <c r="H4" s="17"/>
      <c r="I4" s="18"/>
      <c r="J4" t="s">
        <v>19</v>
      </c>
      <c r="K4">
        <v>55</v>
      </c>
      <c r="L4" t="s">
        <v>25</v>
      </c>
      <c r="M4" t="s">
        <v>29</v>
      </c>
    </row>
    <row r="5" spans="2:13" x14ac:dyDescent="0.2">
      <c r="B5" s="45" t="s">
        <v>2</v>
      </c>
      <c r="C5" s="14"/>
      <c r="D5" s="14"/>
      <c r="E5" s="15" t="s">
        <v>3</v>
      </c>
      <c r="J5" t="s">
        <v>20</v>
      </c>
      <c r="K5">
        <v>66</v>
      </c>
      <c r="L5" t="s">
        <v>24</v>
      </c>
      <c r="M5" t="s">
        <v>29</v>
      </c>
    </row>
    <row r="6" spans="2:13" x14ac:dyDescent="0.2">
      <c r="B6" s="13" t="s">
        <v>4</v>
      </c>
      <c r="C6" s="14"/>
      <c r="D6" s="14"/>
      <c r="E6" s="15" t="s">
        <v>53</v>
      </c>
      <c r="J6" t="s">
        <v>21</v>
      </c>
      <c r="K6">
        <v>77</v>
      </c>
      <c r="L6" t="s">
        <v>24</v>
      </c>
      <c r="M6" t="s">
        <v>28</v>
      </c>
    </row>
    <row r="7" spans="2:13" x14ac:dyDescent="0.2">
      <c r="B7" s="13" t="s">
        <v>5</v>
      </c>
      <c r="C7" s="14"/>
      <c r="D7" s="14"/>
      <c r="E7" s="15" t="s">
        <v>6</v>
      </c>
      <c r="J7" t="s">
        <v>26</v>
      </c>
      <c r="K7">
        <v>88</v>
      </c>
      <c r="L7" t="s">
        <v>25</v>
      </c>
      <c r="M7" t="s">
        <v>28</v>
      </c>
    </row>
    <row r="8" spans="2:13" x14ac:dyDescent="0.2">
      <c r="B8" s="19" t="s">
        <v>7</v>
      </c>
      <c r="C8" s="14"/>
      <c r="D8" s="14"/>
      <c r="E8" s="15"/>
    </row>
    <row r="9" spans="2:13" ht="17" thickBot="1" x14ac:dyDescent="0.25">
      <c r="B9" s="13" t="s">
        <v>8</v>
      </c>
      <c r="C9" s="14"/>
      <c r="D9" s="14"/>
      <c r="E9" s="15"/>
    </row>
    <row r="10" spans="2:13" x14ac:dyDescent="0.2">
      <c r="B10" s="13" t="s">
        <v>9</v>
      </c>
      <c r="C10" s="14"/>
      <c r="D10" s="14"/>
      <c r="E10" s="15"/>
      <c r="J10" s="46" t="s">
        <v>30</v>
      </c>
      <c r="K10" s="47"/>
      <c r="L10" s="47"/>
      <c r="M10" s="48"/>
    </row>
    <row r="11" spans="2:13" x14ac:dyDescent="0.2">
      <c r="B11" s="13" t="s">
        <v>10</v>
      </c>
      <c r="C11" s="14"/>
      <c r="D11" s="14"/>
      <c r="E11" s="15"/>
      <c r="J11" s="49" t="s">
        <v>31</v>
      </c>
      <c r="K11" s="40"/>
      <c r="L11" s="40"/>
      <c r="M11" s="50"/>
    </row>
    <row r="12" spans="2:13" x14ac:dyDescent="0.2">
      <c r="B12" s="13" t="s">
        <v>11</v>
      </c>
      <c r="C12" s="14"/>
      <c r="D12" s="14"/>
      <c r="E12" s="15"/>
      <c r="J12" s="13" t="s">
        <v>258</v>
      </c>
      <c r="K12" s="14"/>
      <c r="L12" s="86"/>
      <c r="M12" s="87"/>
    </row>
    <row r="13" spans="2:13" ht="17" thickBot="1" x14ac:dyDescent="0.25">
      <c r="B13" s="16" t="s">
        <v>12</v>
      </c>
      <c r="C13" s="17"/>
      <c r="D13" s="17"/>
      <c r="E13" s="18"/>
      <c r="J13" s="13" t="s">
        <v>259</v>
      </c>
      <c r="K13" s="14"/>
      <c r="L13" s="14"/>
      <c r="M13" s="15"/>
    </row>
    <row r="14" spans="2:13" x14ac:dyDescent="0.2">
      <c r="J14" s="13" t="s">
        <v>32</v>
      </c>
      <c r="K14" s="14"/>
      <c r="L14" s="14"/>
      <c r="M14" s="15"/>
    </row>
    <row r="15" spans="2:13" x14ac:dyDescent="0.2">
      <c r="J15" s="13" t="s">
        <v>264</v>
      </c>
      <c r="K15" s="14"/>
      <c r="L15" s="14"/>
      <c r="M15" s="15"/>
    </row>
    <row r="16" spans="2:13" ht="17" thickBot="1" x14ac:dyDescent="0.25">
      <c r="J16" s="16" t="s">
        <v>265</v>
      </c>
      <c r="K16" s="17"/>
      <c r="L16" s="17"/>
      <c r="M16" s="18"/>
    </row>
    <row r="19" spans="10:13" x14ac:dyDescent="0.2">
      <c r="J19" t="s">
        <v>16</v>
      </c>
      <c r="K19" t="s">
        <v>22</v>
      </c>
      <c r="L19" t="s">
        <v>23</v>
      </c>
      <c r="M19" t="s">
        <v>27</v>
      </c>
    </row>
    <row r="20" spans="10:13" x14ac:dyDescent="0.2">
      <c r="J20" t="s">
        <v>17</v>
      </c>
      <c r="K20">
        <v>33</v>
      </c>
      <c r="L20" t="s">
        <v>24</v>
      </c>
      <c r="M20" t="s">
        <v>28</v>
      </c>
    </row>
    <row r="21" spans="10:13" x14ac:dyDescent="0.2">
      <c r="J21" t="s">
        <v>18</v>
      </c>
      <c r="K21">
        <v>44</v>
      </c>
      <c r="L21" t="s">
        <v>25</v>
      </c>
      <c r="M21" t="s">
        <v>29</v>
      </c>
    </row>
    <row r="22" spans="10:13" x14ac:dyDescent="0.2">
      <c r="J22" t="s">
        <v>19</v>
      </c>
      <c r="K22">
        <v>55</v>
      </c>
      <c r="L22" t="s">
        <v>25</v>
      </c>
      <c r="M22" t="s">
        <v>29</v>
      </c>
    </row>
    <row r="23" spans="10:13" x14ac:dyDescent="0.2">
      <c r="J23" t="s">
        <v>20</v>
      </c>
      <c r="K23">
        <v>66</v>
      </c>
      <c r="L23" t="s">
        <v>24</v>
      </c>
      <c r="M23" t="s">
        <v>29</v>
      </c>
    </row>
    <row r="24" spans="10:13" x14ac:dyDescent="0.2">
      <c r="J24" t="s">
        <v>21</v>
      </c>
      <c r="K24">
        <v>77</v>
      </c>
      <c r="L24" t="s">
        <v>24</v>
      </c>
      <c r="M24" t="s">
        <v>28</v>
      </c>
    </row>
    <row r="25" spans="10:13" x14ac:dyDescent="0.2">
      <c r="J25" t="s">
        <v>26</v>
      </c>
      <c r="K25">
        <v>88</v>
      </c>
      <c r="L25" t="s">
        <v>25</v>
      </c>
      <c r="M25" t="s">
        <v>28</v>
      </c>
    </row>
    <row r="26" spans="10:13" ht="17" thickBot="1" x14ac:dyDescent="0.25"/>
    <row r="27" spans="10:13" x14ac:dyDescent="0.2">
      <c r="J27" s="20" t="s">
        <v>260</v>
      </c>
      <c r="K27" s="11"/>
      <c r="L27" s="11"/>
      <c r="M27" s="12"/>
    </row>
    <row r="28" spans="10:13" x14ac:dyDescent="0.2">
      <c r="J28" s="13" t="s">
        <v>261</v>
      </c>
      <c r="K28" s="14"/>
      <c r="L28" s="14"/>
      <c r="M28" s="15"/>
    </row>
    <row r="29" spans="10:13" x14ac:dyDescent="0.2">
      <c r="J29" s="13" t="s">
        <v>262</v>
      </c>
      <c r="K29" s="14"/>
      <c r="L29" s="14"/>
      <c r="M29" s="15"/>
    </row>
    <row r="30" spans="10:13" ht="17" thickBot="1" x14ac:dyDescent="0.25">
      <c r="J30" s="16" t="s">
        <v>263</v>
      </c>
      <c r="K30" s="17"/>
      <c r="L30" s="17"/>
      <c r="M30" s="18"/>
    </row>
    <row r="31" spans="10:13" ht="17" thickBot="1" x14ac:dyDescent="0.25"/>
    <row r="32" spans="10:13" x14ac:dyDescent="0.2">
      <c r="J32" s="20" t="s">
        <v>266</v>
      </c>
      <c r="K32" s="12"/>
      <c r="L32" s="11"/>
      <c r="M32" s="12"/>
    </row>
    <row r="33" spans="10:13" x14ac:dyDescent="0.2">
      <c r="J33" s="13" t="s">
        <v>267</v>
      </c>
      <c r="K33" s="15"/>
      <c r="L33" s="14"/>
      <c r="M33" s="15"/>
    </row>
    <row r="34" spans="10:13" ht="17" thickBot="1" x14ac:dyDescent="0.25">
      <c r="J34" s="16" t="s">
        <v>244</v>
      </c>
      <c r="K34" s="18"/>
      <c r="L34" s="17"/>
      <c r="M34" s="1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6A0B9-4661-B442-9259-1ECE01A2DB0D}">
  <dimension ref="B1:O21"/>
  <sheetViews>
    <sheetView topLeftCell="B1" workbookViewId="0">
      <selection activeCell="I14" sqref="I14"/>
    </sheetView>
  </sheetViews>
  <sheetFormatPr baseColWidth="10" defaultRowHeight="16" x14ac:dyDescent="0.2"/>
  <cols>
    <col min="1" max="1" width="8.33203125" customWidth="1"/>
    <col min="2" max="2" width="6" customWidth="1"/>
    <col min="3" max="3" width="29.6640625" customWidth="1"/>
    <col min="4" max="4" width="5.83203125" customWidth="1"/>
    <col min="5" max="5" width="7.1640625" customWidth="1"/>
    <col min="6" max="6" width="8.33203125" style="3" customWidth="1"/>
    <col min="7" max="7" width="5.1640625" customWidth="1"/>
    <col min="8" max="8" width="9.33203125" customWidth="1"/>
    <col min="9" max="9" width="23.33203125" customWidth="1"/>
    <col min="10" max="10" width="5.6640625" customWidth="1"/>
    <col min="11" max="11" width="6.6640625" customWidth="1"/>
    <col min="12" max="12" width="7.33203125" style="3" customWidth="1"/>
    <col min="13" max="13" width="6.83203125" customWidth="1"/>
    <col min="14" max="14" width="25.83203125" customWidth="1"/>
    <col min="15" max="15" width="6.1640625" customWidth="1"/>
  </cols>
  <sheetData>
    <row r="1" spans="2:15" ht="17" thickBot="1" x14ac:dyDescent="0.25"/>
    <row r="2" spans="2:15" x14ac:dyDescent="0.2">
      <c r="B2">
        <v>1</v>
      </c>
      <c r="C2" s="21" t="s">
        <v>34</v>
      </c>
      <c r="D2">
        <v>1</v>
      </c>
      <c r="G2">
        <v>1</v>
      </c>
      <c r="H2" t="s">
        <v>37</v>
      </c>
      <c r="I2" s="21" t="s">
        <v>39</v>
      </c>
      <c r="J2">
        <v>1</v>
      </c>
      <c r="K2" t="s">
        <v>37</v>
      </c>
      <c r="M2">
        <v>1</v>
      </c>
      <c r="N2" s="21" t="s">
        <v>268</v>
      </c>
      <c r="O2">
        <v>1</v>
      </c>
    </row>
    <row r="3" spans="2:15" x14ac:dyDescent="0.2">
      <c r="C3" s="22" t="s">
        <v>33</v>
      </c>
      <c r="D3">
        <v>1</v>
      </c>
      <c r="G3">
        <v>2</v>
      </c>
      <c r="H3" t="s">
        <v>38</v>
      </c>
      <c r="I3" s="22" t="s">
        <v>40</v>
      </c>
      <c r="J3">
        <v>2</v>
      </c>
      <c r="K3" t="s">
        <v>38</v>
      </c>
      <c r="M3">
        <v>1</v>
      </c>
      <c r="N3" s="28" t="s">
        <v>269</v>
      </c>
      <c r="O3">
        <v>1</v>
      </c>
    </row>
    <row r="4" spans="2:15" x14ac:dyDescent="0.2">
      <c r="C4" s="22" t="s">
        <v>36</v>
      </c>
      <c r="D4">
        <v>1</v>
      </c>
      <c r="I4" s="28" t="s">
        <v>97</v>
      </c>
      <c r="J4">
        <v>3</v>
      </c>
      <c r="K4" t="s">
        <v>41</v>
      </c>
      <c r="M4">
        <v>2</v>
      </c>
      <c r="N4" s="22" t="s">
        <v>270</v>
      </c>
      <c r="O4">
        <v>2</v>
      </c>
    </row>
    <row r="5" spans="2:15" x14ac:dyDescent="0.2">
      <c r="C5" s="88" t="s">
        <v>96</v>
      </c>
      <c r="D5">
        <v>1</v>
      </c>
      <c r="I5" s="28" t="s">
        <v>274</v>
      </c>
      <c r="J5">
        <v>4</v>
      </c>
      <c r="K5" t="s">
        <v>42</v>
      </c>
      <c r="M5">
        <v>1</v>
      </c>
      <c r="N5" s="90" t="s">
        <v>271</v>
      </c>
      <c r="O5">
        <v>1</v>
      </c>
    </row>
    <row r="6" spans="2:15" ht="17" thickBot="1" x14ac:dyDescent="0.25">
      <c r="C6" s="23" t="s">
        <v>35</v>
      </c>
      <c r="D6">
        <v>1</v>
      </c>
      <c r="I6" s="90" t="s">
        <v>276</v>
      </c>
      <c r="J6">
        <v>5</v>
      </c>
      <c r="K6" t="s">
        <v>43</v>
      </c>
      <c r="M6">
        <v>1</v>
      </c>
      <c r="N6" s="52" t="s">
        <v>272</v>
      </c>
      <c r="O6">
        <v>1</v>
      </c>
    </row>
    <row r="7" spans="2:15" ht="17" thickBot="1" x14ac:dyDescent="0.25">
      <c r="D7">
        <v>1</v>
      </c>
      <c r="I7" s="23" t="s">
        <v>275</v>
      </c>
      <c r="J7">
        <v>6</v>
      </c>
      <c r="K7" t="s">
        <v>44</v>
      </c>
      <c r="M7">
        <v>3</v>
      </c>
      <c r="N7" s="52" t="s">
        <v>273</v>
      </c>
      <c r="O7">
        <v>3</v>
      </c>
    </row>
    <row r="8" spans="2:15" x14ac:dyDescent="0.2">
      <c r="D8">
        <v>1</v>
      </c>
      <c r="J8">
        <v>7</v>
      </c>
      <c r="K8" t="s">
        <v>45</v>
      </c>
      <c r="M8">
        <v>1</v>
      </c>
      <c r="N8" s="22" t="s">
        <v>51</v>
      </c>
      <c r="O8">
        <v>1</v>
      </c>
    </row>
    <row r="9" spans="2:15" x14ac:dyDescent="0.2">
      <c r="D9">
        <v>1</v>
      </c>
      <c r="J9">
        <v>8</v>
      </c>
      <c r="K9" t="s">
        <v>46</v>
      </c>
      <c r="M9">
        <v>5</v>
      </c>
      <c r="N9" s="22" t="s">
        <v>98</v>
      </c>
      <c r="O9">
        <v>5</v>
      </c>
    </row>
    <row r="10" spans="2:15" ht="17" thickBot="1" x14ac:dyDescent="0.25">
      <c r="D10">
        <v>1</v>
      </c>
      <c r="J10">
        <v>9</v>
      </c>
      <c r="K10" t="s">
        <v>47</v>
      </c>
      <c r="M10">
        <v>4</v>
      </c>
      <c r="N10" s="23" t="s">
        <v>52</v>
      </c>
      <c r="O10">
        <v>4</v>
      </c>
    </row>
    <row r="11" spans="2:15" x14ac:dyDescent="0.2">
      <c r="J11">
        <v>10</v>
      </c>
      <c r="K11" t="s">
        <v>48</v>
      </c>
    </row>
    <row r="12" spans="2:15" x14ac:dyDescent="0.2">
      <c r="J12">
        <v>11</v>
      </c>
      <c r="K12" t="s">
        <v>49</v>
      </c>
    </row>
    <row r="13" spans="2:15" x14ac:dyDescent="0.2">
      <c r="J13">
        <v>12</v>
      </c>
      <c r="K13" t="s">
        <v>50</v>
      </c>
    </row>
    <row r="14" spans="2:15" ht="17" thickBot="1" x14ac:dyDescent="0.25">
      <c r="J14">
        <v>13</v>
      </c>
      <c r="K14" t="s">
        <v>37</v>
      </c>
    </row>
    <row r="15" spans="2:15" x14ac:dyDescent="0.2">
      <c r="C15" s="67" t="s">
        <v>172</v>
      </c>
      <c r="J15">
        <v>14</v>
      </c>
      <c r="K15" t="s">
        <v>38</v>
      </c>
    </row>
    <row r="16" spans="2:15" x14ac:dyDescent="0.2">
      <c r="C16" s="28" t="s">
        <v>173</v>
      </c>
      <c r="J16">
        <v>15</v>
      </c>
      <c r="K16" t="s">
        <v>41</v>
      </c>
    </row>
    <row r="17" spans="3:11" x14ac:dyDescent="0.2">
      <c r="C17" s="28" t="s">
        <v>177</v>
      </c>
      <c r="J17">
        <v>16</v>
      </c>
      <c r="K17" t="s">
        <v>42</v>
      </c>
    </row>
    <row r="18" spans="3:11" x14ac:dyDescent="0.2">
      <c r="C18" s="22" t="s">
        <v>178</v>
      </c>
    </row>
    <row r="19" spans="3:11" ht="17" thickBot="1" x14ac:dyDescent="0.25">
      <c r="C19" s="22" t="s">
        <v>174</v>
      </c>
      <c r="H19" t="s">
        <v>83</v>
      </c>
    </row>
    <row r="20" spans="3:11" x14ac:dyDescent="0.2">
      <c r="C20" s="22" t="s">
        <v>175</v>
      </c>
      <c r="H20" t="s">
        <v>84</v>
      </c>
      <c r="I20" s="24" t="s">
        <v>171</v>
      </c>
    </row>
    <row r="21" spans="3:11" ht="17" thickBot="1" x14ac:dyDescent="0.25">
      <c r="C21" s="23" t="s">
        <v>176</v>
      </c>
      <c r="I21" s="25" t="s">
        <v>170</v>
      </c>
    </row>
  </sheetData>
  <phoneticPr fontId="2" type="noConversion"/>
  <conditionalFormatting sqref="O2:O10">
    <cfRule type="cellIs" dxfId="0" priority="1" operator="between">
      <formula>3</formula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41CD-2DCF-0A46-B5F7-DDF2E8E97770}">
  <dimension ref="B1:G38"/>
  <sheetViews>
    <sheetView workbookViewId="0">
      <selection activeCell="G23" sqref="G23"/>
    </sheetView>
  </sheetViews>
  <sheetFormatPr baseColWidth="10" defaultRowHeight="16" x14ac:dyDescent="0.2"/>
  <cols>
    <col min="1" max="1" width="8.33203125" customWidth="1"/>
    <col min="3" max="3" width="22.33203125" customWidth="1"/>
    <col min="4" max="4" width="28.33203125" customWidth="1"/>
    <col min="6" max="7" width="14.5" customWidth="1"/>
  </cols>
  <sheetData>
    <row r="1" spans="2:7" ht="17" thickBot="1" x14ac:dyDescent="0.25"/>
    <row r="2" spans="2:7" x14ac:dyDescent="0.2">
      <c r="C2" s="21" t="s">
        <v>54</v>
      </c>
      <c r="D2" s="91" t="s">
        <v>250</v>
      </c>
      <c r="F2" s="20" t="s">
        <v>102</v>
      </c>
      <c r="G2" s="12"/>
    </row>
    <row r="3" spans="2:7" x14ac:dyDescent="0.2">
      <c r="C3" s="22" t="s">
        <v>55</v>
      </c>
      <c r="D3" s="22" t="s">
        <v>251</v>
      </c>
      <c r="F3" s="13" t="s">
        <v>93</v>
      </c>
      <c r="G3" s="15"/>
    </row>
    <row r="4" spans="2:7" x14ac:dyDescent="0.2">
      <c r="C4" s="89" t="s">
        <v>277</v>
      </c>
      <c r="D4" s="22" t="s">
        <v>252</v>
      </c>
      <c r="F4" s="13" t="s">
        <v>279</v>
      </c>
      <c r="G4" s="50"/>
    </row>
    <row r="5" spans="2:7" x14ac:dyDescent="0.2">
      <c r="C5" s="22" t="s">
        <v>56</v>
      </c>
      <c r="D5" s="22" t="s">
        <v>253</v>
      </c>
      <c r="F5" s="13" t="s">
        <v>94</v>
      </c>
      <c r="G5" s="15"/>
    </row>
    <row r="6" spans="2:7" ht="17" thickBot="1" x14ac:dyDescent="0.25">
      <c r="C6" s="22" t="s">
        <v>57</v>
      </c>
      <c r="D6" s="22" t="s">
        <v>254</v>
      </c>
      <c r="F6" s="16" t="s">
        <v>103</v>
      </c>
      <c r="G6" s="18"/>
    </row>
    <row r="7" spans="2:7" x14ac:dyDescent="0.2">
      <c r="C7" s="22" t="s">
        <v>58</v>
      </c>
      <c r="D7" s="22" t="s">
        <v>255</v>
      </c>
    </row>
    <row r="8" spans="2:7" x14ac:dyDescent="0.2">
      <c r="C8" s="22" t="s">
        <v>59</v>
      </c>
      <c r="D8" s="22" t="s">
        <v>79</v>
      </c>
    </row>
    <row r="9" spans="2:7" x14ac:dyDescent="0.2">
      <c r="C9" s="22" t="s">
        <v>60</v>
      </c>
      <c r="D9" s="22" t="s">
        <v>80</v>
      </c>
    </row>
    <row r="10" spans="2:7" ht="17" thickBot="1" x14ac:dyDescent="0.25">
      <c r="C10" s="22" t="s">
        <v>61</v>
      </c>
      <c r="D10" s="23" t="s">
        <v>81</v>
      </c>
    </row>
    <row r="11" spans="2:7" ht="17" thickBot="1" x14ac:dyDescent="0.25">
      <c r="C11" s="23" t="s">
        <v>62</v>
      </c>
    </row>
    <row r="12" spans="2:7" ht="17" thickBot="1" x14ac:dyDescent="0.25"/>
    <row r="13" spans="2:7" ht="17" thickBot="1" x14ac:dyDescent="0.25">
      <c r="C13" s="92" t="s">
        <v>256</v>
      </c>
      <c r="D13" s="83"/>
    </row>
    <row r="14" spans="2:7" x14ac:dyDescent="0.2">
      <c r="B14" s="10" t="s">
        <v>63</v>
      </c>
      <c r="C14" s="20" t="s">
        <v>64</v>
      </c>
      <c r="D14" s="12"/>
    </row>
    <row r="15" spans="2:7" ht="17" thickBot="1" x14ac:dyDescent="0.25">
      <c r="B15" s="10"/>
      <c r="C15" s="16" t="s">
        <v>65</v>
      </c>
      <c r="D15" s="18"/>
    </row>
    <row r="16" spans="2:7" x14ac:dyDescent="0.2">
      <c r="B16" s="10" t="s">
        <v>66</v>
      </c>
      <c r="C16" s="20" t="s">
        <v>99</v>
      </c>
      <c r="D16" s="12"/>
    </row>
    <row r="17" spans="2:4" x14ac:dyDescent="0.2">
      <c r="B17" s="10"/>
      <c r="C17" s="13" t="s">
        <v>69</v>
      </c>
      <c r="D17" s="15"/>
    </row>
    <row r="18" spans="2:4" ht="17" thickBot="1" x14ac:dyDescent="0.25">
      <c r="B18" s="10"/>
      <c r="C18" s="16" t="s">
        <v>70</v>
      </c>
      <c r="D18" s="18"/>
    </row>
    <row r="19" spans="2:4" ht="17" thickBot="1" x14ac:dyDescent="0.25">
      <c r="B19" s="10" t="s">
        <v>68</v>
      </c>
      <c r="C19" s="82" t="s">
        <v>100</v>
      </c>
      <c r="D19" s="83"/>
    </row>
    <row r="20" spans="2:4" ht="17" thickBot="1" x14ac:dyDescent="0.25">
      <c r="B20" s="10" t="s">
        <v>67</v>
      </c>
      <c r="C20" s="82" t="s">
        <v>101</v>
      </c>
      <c r="D20" s="83"/>
    </row>
    <row r="21" spans="2:4" ht="17" thickBot="1" x14ac:dyDescent="0.25"/>
    <row r="22" spans="2:4" ht="17" thickBot="1" x14ac:dyDescent="0.25">
      <c r="B22" s="10" t="s">
        <v>71</v>
      </c>
      <c r="C22" s="92" t="s">
        <v>278</v>
      </c>
      <c r="D22" s="83"/>
    </row>
    <row r="23" spans="2:4" x14ac:dyDescent="0.2">
      <c r="B23" s="10"/>
    </row>
    <row r="24" spans="2:4" ht="17" thickBot="1" x14ac:dyDescent="0.25">
      <c r="B24" s="84" t="s">
        <v>77</v>
      </c>
      <c r="C24" s="84" t="s">
        <v>78</v>
      </c>
    </row>
    <row r="25" spans="2:4" x14ac:dyDescent="0.2">
      <c r="B25">
        <v>1</v>
      </c>
      <c r="C25" s="93" t="s">
        <v>72</v>
      </c>
    </row>
    <row r="26" spans="2:4" x14ac:dyDescent="0.2">
      <c r="B26">
        <v>1</v>
      </c>
      <c r="C26" s="93" t="s">
        <v>73</v>
      </c>
    </row>
    <row r="27" spans="2:4" x14ac:dyDescent="0.2">
      <c r="B27">
        <v>2</v>
      </c>
      <c r="C27" s="93" t="s">
        <v>74</v>
      </c>
      <c r="D27" t="s">
        <v>82</v>
      </c>
    </row>
    <row r="28" spans="2:4" x14ac:dyDescent="0.2">
      <c r="B28">
        <v>1</v>
      </c>
      <c r="C28" s="93" t="s">
        <v>75</v>
      </c>
      <c r="D28">
        <f>SUM(B25:B38)</f>
        <v>24.97</v>
      </c>
    </row>
    <row r="29" spans="2:4" x14ac:dyDescent="0.2">
      <c r="B29">
        <v>1</v>
      </c>
      <c r="C29" s="93" t="s">
        <v>76</v>
      </c>
      <c r="D29">
        <f>AVERAGE(B25:B38)</f>
        <v>1.7835714285714286</v>
      </c>
    </row>
    <row r="30" spans="2:4" x14ac:dyDescent="0.2">
      <c r="B30">
        <v>3</v>
      </c>
      <c r="D30">
        <f>MAX(B25:B38)</f>
        <v>6.2</v>
      </c>
    </row>
    <row r="31" spans="2:4" x14ac:dyDescent="0.2">
      <c r="B31">
        <v>1</v>
      </c>
      <c r="D31">
        <f>MIN(B25:B38)</f>
        <v>-5</v>
      </c>
    </row>
    <row r="32" spans="2:4" x14ac:dyDescent="0.2">
      <c r="B32">
        <v>5</v>
      </c>
      <c r="D32">
        <f>MEDIAN(B25:B38)</f>
        <v>1.5</v>
      </c>
    </row>
    <row r="33" spans="2:2" x14ac:dyDescent="0.2">
      <c r="B33">
        <v>4</v>
      </c>
    </row>
    <row r="34" spans="2:2" x14ac:dyDescent="0.2">
      <c r="B34">
        <v>3</v>
      </c>
    </row>
    <row r="35" spans="2:2" x14ac:dyDescent="0.2">
      <c r="B35">
        <v>-2</v>
      </c>
    </row>
    <row r="36" spans="2:2" x14ac:dyDescent="0.2">
      <c r="B36">
        <v>-5</v>
      </c>
    </row>
    <row r="37" spans="2:2" x14ac:dyDescent="0.2">
      <c r="B37">
        <v>6.2</v>
      </c>
    </row>
    <row r="38" spans="2:2" x14ac:dyDescent="0.2">
      <c r="B38">
        <v>3.77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5F697-5405-3440-934A-758E1E1E9D9C}">
  <dimension ref="A1:AD43"/>
  <sheetViews>
    <sheetView workbookViewId="0">
      <selection activeCell="U38" sqref="U38"/>
    </sheetView>
  </sheetViews>
  <sheetFormatPr baseColWidth="10" defaultRowHeight="16" x14ac:dyDescent="0.2"/>
  <cols>
    <col min="3" max="3" width="10.33203125" customWidth="1"/>
    <col min="5" max="5" width="11.5" customWidth="1"/>
    <col min="8" max="8" width="7.33203125" customWidth="1"/>
    <col min="9" max="9" width="8.1640625" customWidth="1"/>
    <col min="19" max="19" width="4.5" customWidth="1"/>
  </cols>
  <sheetData>
    <row r="1" spans="1:25" ht="17" thickBot="1" x14ac:dyDescent="0.25">
      <c r="B1" s="10"/>
      <c r="L1" s="59" t="s">
        <v>168</v>
      </c>
      <c r="M1" s="61"/>
      <c r="N1" s="62"/>
    </row>
    <row r="2" spans="1:25" ht="17" thickBot="1" x14ac:dyDescent="0.25">
      <c r="A2" s="4" t="s">
        <v>16</v>
      </c>
      <c r="B2" s="26" t="s">
        <v>22</v>
      </c>
      <c r="C2" s="26" t="s">
        <v>23</v>
      </c>
      <c r="D2" s="27" t="s">
        <v>27</v>
      </c>
      <c r="F2" s="10" t="s">
        <v>16</v>
      </c>
      <c r="G2" s="10" t="s">
        <v>88</v>
      </c>
      <c r="H2" s="10" t="s">
        <v>85</v>
      </c>
      <c r="I2" s="10" t="s">
        <v>22</v>
      </c>
      <c r="T2" s="20" t="s">
        <v>136</v>
      </c>
      <c r="U2" s="11"/>
      <c r="V2" s="11"/>
      <c r="W2" s="11"/>
      <c r="X2" s="11"/>
      <c r="Y2" s="12"/>
    </row>
    <row r="3" spans="1:25" ht="19" x14ac:dyDescent="0.25">
      <c r="A3" s="5" t="s">
        <v>17</v>
      </c>
      <c r="B3">
        <v>33</v>
      </c>
      <c r="C3" t="s">
        <v>24</v>
      </c>
      <c r="D3" s="6" t="s">
        <v>28</v>
      </c>
      <c r="F3" t="s">
        <v>17</v>
      </c>
      <c r="G3" t="s">
        <v>86</v>
      </c>
      <c r="H3">
        <v>150</v>
      </c>
      <c r="I3" s="30"/>
      <c r="L3" s="63" t="s">
        <v>128</v>
      </c>
      <c r="M3" s="11" t="s">
        <v>142</v>
      </c>
      <c r="N3" s="11"/>
      <c r="O3" s="12"/>
      <c r="P3" s="97" t="s">
        <v>284</v>
      </c>
      <c r="T3" s="13" t="s">
        <v>144</v>
      </c>
      <c r="U3" s="14"/>
      <c r="V3" s="14"/>
      <c r="W3" s="14"/>
      <c r="X3" s="14"/>
      <c r="Y3" s="15"/>
    </row>
    <row r="4" spans="1:25" ht="17" thickBot="1" x14ac:dyDescent="0.25">
      <c r="A4" s="5" t="s">
        <v>18</v>
      </c>
      <c r="B4">
        <v>44</v>
      </c>
      <c r="C4" t="s">
        <v>25</v>
      </c>
      <c r="D4" s="6" t="s">
        <v>29</v>
      </c>
      <c r="F4" t="s">
        <v>18</v>
      </c>
      <c r="G4" t="s">
        <v>87</v>
      </c>
      <c r="H4">
        <v>160</v>
      </c>
      <c r="L4" s="16" t="s">
        <v>143</v>
      </c>
      <c r="M4" s="17"/>
      <c r="N4" s="17"/>
      <c r="O4" s="18"/>
      <c r="T4" s="16" t="s">
        <v>145</v>
      </c>
      <c r="U4" s="17"/>
      <c r="V4" s="17"/>
      <c r="W4" s="17"/>
      <c r="X4" s="17"/>
      <c r="Y4" s="18"/>
    </row>
    <row r="5" spans="1:25" x14ac:dyDescent="0.2">
      <c r="A5" s="5" t="s">
        <v>19</v>
      </c>
      <c r="B5">
        <v>55</v>
      </c>
      <c r="C5" t="s">
        <v>25</v>
      </c>
      <c r="D5" s="6" t="s">
        <v>29</v>
      </c>
      <c r="F5" t="s">
        <v>19</v>
      </c>
      <c r="G5" t="s">
        <v>87</v>
      </c>
      <c r="H5">
        <v>170</v>
      </c>
    </row>
    <row r="6" spans="1:25" x14ac:dyDescent="0.2">
      <c r="A6" s="5" t="s">
        <v>20</v>
      </c>
      <c r="B6">
        <v>66</v>
      </c>
      <c r="C6" t="s">
        <v>24</v>
      </c>
      <c r="D6" s="6" t="s">
        <v>29</v>
      </c>
      <c r="F6" t="s">
        <v>20</v>
      </c>
      <c r="G6" t="s">
        <v>87</v>
      </c>
      <c r="H6">
        <v>180</v>
      </c>
      <c r="L6" s="54" t="s">
        <v>129</v>
      </c>
      <c r="M6" s="54" t="s">
        <v>130</v>
      </c>
      <c r="N6" s="54" t="s">
        <v>131</v>
      </c>
      <c r="O6" s="54" t="s">
        <v>132</v>
      </c>
      <c r="P6" s="54" t="s">
        <v>133</v>
      </c>
      <c r="Q6" s="54" t="s">
        <v>134</v>
      </c>
      <c r="R6" s="54" t="s">
        <v>135</v>
      </c>
      <c r="S6" s="30"/>
      <c r="T6" s="54" t="s">
        <v>137</v>
      </c>
      <c r="U6" s="54" t="s">
        <v>138</v>
      </c>
      <c r="V6" s="54" t="s">
        <v>139</v>
      </c>
      <c r="W6" s="54" t="s">
        <v>140</v>
      </c>
      <c r="X6" s="54" t="s">
        <v>141</v>
      </c>
    </row>
    <row r="7" spans="1:25" x14ac:dyDescent="0.2">
      <c r="A7" s="5" t="s">
        <v>21</v>
      </c>
      <c r="B7">
        <v>77</v>
      </c>
      <c r="C7" t="s">
        <v>24</v>
      </c>
      <c r="D7" s="6" t="s">
        <v>28</v>
      </c>
      <c r="F7" t="s">
        <v>21</v>
      </c>
      <c r="G7" t="s">
        <v>86</v>
      </c>
      <c r="H7">
        <v>190</v>
      </c>
      <c r="L7">
        <v>1</v>
      </c>
      <c r="M7">
        <v>2</v>
      </c>
      <c r="N7">
        <v>3</v>
      </c>
      <c r="O7">
        <v>4</v>
      </c>
      <c r="S7" s="30"/>
      <c r="T7">
        <f t="shared" ref="T7:T12" si="0">COUNTIF($L7:$R7,1)</f>
        <v>1</v>
      </c>
      <c r="U7">
        <f t="shared" ref="U7:U12" si="1">COUNTIF($L7:$R7,2)</f>
        <v>1</v>
      </c>
      <c r="V7">
        <f t="shared" ref="V7:V12" si="2">COUNTIF($L7:$R7,3)</f>
        <v>1</v>
      </c>
      <c r="W7">
        <f t="shared" ref="W7:W12" si="3">COUNTIF($L7:$R7,4)</f>
        <v>1</v>
      </c>
      <c r="X7">
        <f>SUM(U7:W7)</f>
        <v>3</v>
      </c>
    </row>
    <row r="8" spans="1:25" ht="17" thickBot="1" x14ac:dyDescent="0.25">
      <c r="A8" s="7" t="s">
        <v>26</v>
      </c>
      <c r="B8" s="8">
        <v>88</v>
      </c>
      <c r="C8" s="8" t="s">
        <v>25</v>
      </c>
      <c r="D8" s="9" t="s">
        <v>28</v>
      </c>
      <c r="F8" t="s">
        <v>26</v>
      </c>
      <c r="G8" t="s">
        <v>87</v>
      </c>
      <c r="H8">
        <v>183</v>
      </c>
      <c r="L8">
        <v>3</v>
      </c>
      <c r="S8" s="30"/>
      <c r="T8">
        <f t="shared" si="0"/>
        <v>0</v>
      </c>
      <c r="U8">
        <f t="shared" si="1"/>
        <v>0</v>
      </c>
      <c r="V8">
        <f t="shared" si="2"/>
        <v>1</v>
      </c>
      <c r="W8">
        <f t="shared" si="3"/>
        <v>0</v>
      </c>
      <c r="X8">
        <f t="shared" ref="X8:X12" si="4">SUM(U8:W8)</f>
        <v>1</v>
      </c>
    </row>
    <row r="9" spans="1:25" ht="17" thickBot="1" x14ac:dyDescent="0.25">
      <c r="L9">
        <v>4</v>
      </c>
      <c r="M9">
        <v>3</v>
      </c>
      <c r="N9">
        <v>1</v>
      </c>
      <c r="S9" s="30"/>
      <c r="T9">
        <f t="shared" si="0"/>
        <v>1</v>
      </c>
      <c r="U9">
        <f t="shared" si="1"/>
        <v>0</v>
      </c>
      <c r="V9">
        <f t="shared" si="2"/>
        <v>1</v>
      </c>
      <c r="W9">
        <f t="shared" si="3"/>
        <v>1</v>
      </c>
      <c r="X9">
        <f t="shared" si="4"/>
        <v>2</v>
      </c>
    </row>
    <row r="10" spans="1:25" ht="17" thickBot="1" x14ac:dyDescent="0.25">
      <c r="B10" s="59" t="s">
        <v>106</v>
      </c>
      <c r="C10" s="60"/>
      <c r="D10" s="60"/>
      <c r="E10" s="60"/>
      <c r="F10" s="60"/>
      <c r="G10" s="83"/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 s="30"/>
      <c r="T10">
        <f t="shared" si="0"/>
        <v>7</v>
      </c>
      <c r="U10">
        <f t="shared" si="1"/>
        <v>0</v>
      </c>
      <c r="V10">
        <f t="shared" si="2"/>
        <v>0</v>
      </c>
      <c r="W10">
        <f t="shared" si="3"/>
        <v>0</v>
      </c>
      <c r="X10">
        <f t="shared" si="4"/>
        <v>0</v>
      </c>
    </row>
    <row r="11" spans="1:25" ht="17" thickBot="1" x14ac:dyDescent="0.25">
      <c r="B11" s="40" t="s">
        <v>127</v>
      </c>
      <c r="C11" s="40"/>
      <c r="D11" s="40"/>
      <c r="E11" s="40"/>
      <c r="F11" s="40"/>
      <c r="G11" s="40"/>
      <c r="L11">
        <v>2</v>
      </c>
      <c r="M11">
        <v>1</v>
      </c>
      <c r="N11">
        <v>1</v>
      </c>
      <c r="O11">
        <v>1</v>
      </c>
      <c r="S11" s="30"/>
      <c r="T11">
        <f t="shared" si="0"/>
        <v>3</v>
      </c>
      <c r="U11">
        <f t="shared" si="1"/>
        <v>1</v>
      </c>
      <c r="V11">
        <f t="shared" si="2"/>
        <v>0</v>
      </c>
      <c r="W11">
        <f t="shared" si="3"/>
        <v>0</v>
      </c>
      <c r="X11">
        <f t="shared" si="4"/>
        <v>1</v>
      </c>
    </row>
    <row r="12" spans="1:25" x14ac:dyDescent="0.2">
      <c r="B12" s="13" t="s">
        <v>104</v>
      </c>
      <c r="C12" s="14"/>
      <c r="D12" s="14"/>
      <c r="E12" s="14"/>
      <c r="F12" s="14"/>
      <c r="G12" s="15"/>
      <c r="H12" s="26" t="s">
        <v>16</v>
      </c>
      <c r="I12" s="26" t="s">
        <v>22</v>
      </c>
      <c r="L12">
        <v>2</v>
      </c>
      <c r="M12">
        <v>2</v>
      </c>
      <c r="N12">
        <v>1</v>
      </c>
      <c r="O12">
        <v>1</v>
      </c>
      <c r="P12">
        <v>3</v>
      </c>
      <c r="S12" s="30"/>
      <c r="T12">
        <f t="shared" si="0"/>
        <v>2</v>
      </c>
      <c r="U12">
        <f t="shared" si="1"/>
        <v>2</v>
      </c>
      <c r="V12">
        <f t="shared" si="2"/>
        <v>1</v>
      </c>
      <c r="W12">
        <f t="shared" si="3"/>
        <v>0</v>
      </c>
      <c r="X12">
        <f t="shared" si="4"/>
        <v>3</v>
      </c>
    </row>
    <row r="13" spans="1:25" x14ac:dyDescent="0.2">
      <c r="B13" s="13" t="s">
        <v>89</v>
      </c>
      <c r="C13" s="14"/>
      <c r="D13" s="14"/>
      <c r="E13" s="14"/>
      <c r="F13" s="14"/>
      <c r="G13" s="15"/>
      <c r="H13" t="s">
        <v>17</v>
      </c>
      <c r="I13">
        <f t="shared" ref="I13:I18" si="5">VLOOKUP(F3,$A$3:$B$8,2,FALSE)</f>
        <v>33</v>
      </c>
    </row>
    <row r="14" spans="1:25" x14ac:dyDescent="0.2">
      <c r="B14" s="13" t="s">
        <v>105</v>
      </c>
      <c r="C14" s="14"/>
      <c r="D14" s="14"/>
      <c r="E14" s="14"/>
      <c r="F14" s="14"/>
      <c r="G14" s="15"/>
      <c r="H14" t="s">
        <v>18</v>
      </c>
      <c r="I14">
        <f t="shared" si="5"/>
        <v>44</v>
      </c>
    </row>
    <row r="15" spans="1:25" ht="17" thickBot="1" x14ac:dyDescent="0.25">
      <c r="B15" s="13" t="s">
        <v>90</v>
      </c>
      <c r="C15" s="14"/>
      <c r="D15" s="14"/>
      <c r="E15" s="14"/>
      <c r="F15" s="14"/>
      <c r="G15" s="15"/>
      <c r="H15" t="s">
        <v>19</v>
      </c>
      <c r="I15">
        <f t="shared" si="5"/>
        <v>55</v>
      </c>
    </row>
    <row r="16" spans="1:25" ht="17" thickBot="1" x14ac:dyDescent="0.25">
      <c r="B16" s="13" t="s">
        <v>91</v>
      </c>
      <c r="C16" s="14"/>
      <c r="D16" s="14"/>
      <c r="E16" s="14"/>
      <c r="F16" s="14"/>
      <c r="G16" s="15"/>
      <c r="H16" t="s">
        <v>20</v>
      </c>
      <c r="I16">
        <f t="shared" si="5"/>
        <v>66</v>
      </c>
      <c r="L16" s="59" t="s">
        <v>152</v>
      </c>
      <c r="M16" s="61"/>
      <c r="N16" s="61"/>
      <c r="O16" s="61"/>
      <c r="P16" s="61"/>
      <c r="Q16" s="62"/>
    </row>
    <row r="17" spans="1:30" ht="17" thickBot="1" x14ac:dyDescent="0.25">
      <c r="B17" s="13" t="s">
        <v>92</v>
      </c>
      <c r="C17" s="14"/>
      <c r="D17" s="14"/>
      <c r="E17" s="14"/>
      <c r="F17" s="14"/>
      <c r="G17" s="15"/>
      <c r="H17" t="s">
        <v>21</v>
      </c>
      <c r="I17">
        <f t="shared" si="5"/>
        <v>77</v>
      </c>
      <c r="L17" s="10" t="s">
        <v>146</v>
      </c>
      <c r="M17" s="10" t="s">
        <v>147</v>
      </c>
      <c r="N17" s="10" t="s">
        <v>148</v>
      </c>
      <c r="O17" s="10" t="s">
        <v>149</v>
      </c>
      <c r="P17" s="10" t="s">
        <v>150</v>
      </c>
      <c r="Q17" s="10" t="s">
        <v>151</v>
      </c>
    </row>
    <row r="18" spans="1:30" ht="17" thickBot="1" x14ac:dyDescent="0.25">
      <c r="B18" s="16" t="s">
        <v>95</v>
      </c>
      <c r="C18" s="17"/>
      <c r="D18" s="17"/>
      <c r="E18" s="17"/>
      <c r="F18" s="17"/>
      <c r="G18" s="18"/>
      <c r="H18" t="s">
        <v>26</v>
      </c>
      <c r="I18">
        <f t="shared" si="5"/>
        <v>88</v>
      </c>
      <c r="L18">
        <v>1</v>
      </c>
      <c r="M18">
        <v>0</v>
      </c>
      <c r="N18">
        <v>0</v>
      </c>
      <c r="O18">
        <v>0</v>
      </c>
      <c r="P18">
        <v>0</v>
      </c>
      <c r="Q18">
        <f>L18*1+M18*2+N18*3+O18*4+P18*5</f>
        <v>1</v>
      </c>
      <c r="R18" s="20" t="s">
        <v>179</v>
      </c>
      <c r="S18" s="11"/>
      <c r="T18" s="12"/>
    </row>
    <row r="19" spans="1:30" ht="19" x14ac:dyDescent="0.25">
      <c r="B19" s="94" t="s">
        <v>281</v>
      </c>
      <c r="C19" s="95"/>
      <c r="L19">
        <v>0</v>
      </c>
      <c r="M19">
        <v>1</v>
      </c>
      <c r="N19">
        <v>0</v>
      </c>
      <c r="O19">
        <v>0</v>
      </c>
      <c r="P19">
        <v>0</v>
      </c>
      <c r="Q19">
        <f t="shared" ref="Q19:Q24" si="6">L19*1+M19*2+N19*3+O19*4+P19*5</f>
        <v>2</v>
      </c>
      <c r="R19" s="13" t="s">
        <v>181</v>
      </c>
      <c r="S19" s="14"/>
      <c r="T19" s="15"/>
    </row>
    <row r="20" spans="1:30" ht="20" thickBot="1" x14ac:dyDescent="0.3">
      <c r="B20" s="95"/>
      <c r="C20" s="96" t="s">
        <v>280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6"/>
        <v>3</v>
      </c>
      <c r="R20" s="16" t="s">
        <v>180</v>
      </c>
      <c r="S20" s="17"/>
      <c r="T20" s="18"/>
    </row>
    <row r="21" spans="1:30" x14ac:dyDescent="0.2">
      <c r="L21">
        <v>0</v>
      </c>
      <c r="M21">
        <v>0</v>
      </c>
      <c r="N21">
        <v>0</v>
      </c>
      <c r="O21">
        <v>1</v>
      </c>
      <c r="P21">
        <v>0</v>
      </c>
      <c r="Q21">
        <f t="shared" si="6"/>
        <v>4</v>
      </c>
    </row>
    <row r="22" spans="1:30" ht="17" thickBot="1" x14ac:dyDescent="0.25">
      <c r="L22">
        <v>0</v>
      </c>
      <c r="M22">
        <v>0</v>
      </c>
      <c r="N22">
        <v>0</v>
      </c>
      <c r="O22">
        <v>0</v>
      </c>
      <c r="P22">
        <v>1</v>
      </c>
      <c r="Q22">
        <f t="shared" si="6"/>
        <v>5</v>
      </c>
    </row>
    <row r="23" spans="1:30" ht="20" thickBot="1" x14ac:dyDescent="0.3">
      <c r="B23" s="59" t="s">
        <v>107</v>
      </c>
      <c r="C23" s="60"/>
      <c r="D23" s="60"/>
      <c r="E23" s="85"/>
      <c r="F23" s="85"/>
      <c r="G23" s="83"/>
      <c r="L23">
        <v>0</v>
      </c>
      <c r="M23">
        <v>0</v>
      </c>
      <c r="N23">
        <v>0</v>
      </c>
      <c r="O23">
        <v>0</v>
      </c>
      <c r="P23">
        <v>1</v>
      </c>
      <c r="Q23">
        <f t="shared" si="6"/>
        <v>5</v>
      </c>
      <c r="Z23" s="97" t="s">
        <v>285</v>
      </c>
    </row>
    <row r="24" spans="1:30" ht="17" thickBot="1" x14ac:dyDescent="0.25">
      <c r="B24" s="82" t="s">
        <v>108</v>
      </c>
      <c r="C24" s="85"/>
      <c r="D24" s="85"/>
      <c r="E24" s="85"/>
      <c r="F24" s="85"/>
      <c r="G24" s="83"/>
      <c r="L24">
        <v>1</v>
      </c>
      <c r="M24">
        <v>0</v>
      </c>
      <c r="N24">
        <v>0</v>
      </c>
      <c r="O24">
        <v>0</v>
      </c>
      <c r="P24">
        <v>0</v>
      </c>
      <c r="Q24">
        <f t="shared" si="6"/>
        <v>1</v>
      </c>
      <c r="X24" s="20" t="s">
        <v>169</v>
      </c>
      <c r="Y24" s="11"/>
      <c r="Z24" s="64"/>
      <c r="AA24" s="11"/>
      <c r="AB24" s="11"/>
      <c r="AC24" s="11"/>
      <c r="AD24" s="12"/>
    </row>
    <row r="25" spans="1:30" ht="20" thickBot="1" x14ac:dyDescent="0.3">
      <c r="B25" s="97" t="s">
        <v>282</v>
      </c>
      <c r="X25" s="66" t="s">
        <v>167</v>
      </c>
      <c r="Y25" s="14"/>
      <c r="Z25" s="14"/>
      <c r="AA25" s="14"/>
      <c r="AB25" s="14"/>
      <c r="AC25" s="14"/>
      <c r="AD25" s="15"/>
    </row>
    <row r="26" spans="1:30" ht="17" thickBot="1" x14ac:dyDescent="0.25">
      <c r="A26" t="s">
        <v>120</v>
      </c>
      <c r="B26" t="s">
        <v>121</v>
      </c>
      <c r="L26" s="63" t="s">
        <v>153</v>
      </c>
      <c r="M26" s="64"/>
      <c r="N26" s="64"/>
      <c r="O26" s="64"/>
      <c r="P26" s="65"/>
      <c r="X26" s="16" t="s">
        <v>166</v>
      </c>
      <c r="Y26" s="17"/>
      <c r="Z26" s="17"/>
      <c r="AA26" s="17"/>
      <c r="AB26" s="17"/>
      <c r="AC26" s="17"/>
      <c r="AD26" s="18"/>
    </row>
    <row r="27" spans="1:30" ht="17" thickBot="1" x14ac:dyDescent="0.25">
      <c r="L27" s="16" t="s">
        <v>286</v>
      </c>
      <c r="M27" s="17"/>
      <c r="N27" s="17"/>
      <c r="O27" s="17"/>
      <c r="P27" s="18"/>
    </row>
    <row r="28" spans="1:30" ht="17" thickBot="1" x14ac:dyDescent="0.25">
      <c r="B28" t="s">
        <v>119</v>
      </c>
      <c r="C28" s="33" t="s">
        <v>109</v>
      </c>
      <c r="D28" s="34">
        <v>3</v>
      </c>
      <c r="E28" s="34" t="s">
        <v>113</v>
      </c>
      <c r="F28" s="34" t="s">
        <v>110</v>
      </c>
      <c r="G28" s="34" t="s">
        <v>113</v>
      </c>
      <c r="H28" s="34" t="s">
        <v>111</v>
      </c>
      <c r="I28" s="33" t="s">
        <v>109</v>
      </c>
      <c r="L28" s="99" t="s">
        <v>154</v>
      </c>
      <c r="M28" s="100"/>
      <c r="N28" s="101"/>
      <c r="O28" s="99" t="s">
        <v>155</v>
      </c>
      <c r="P28" s="100"/>
      <c r="Q28" s="101"/>
      <c r="R28" s="99" t="s">
        <v>156</v>
      </c>
      <c r="S28" s="100"/>
      <c r="T28" s="101"/>
      <c r="U28" s="99" t="s">
        <v>157</v>
      </c>
      <c r="V28" s="100"/>
      <c r="W28" s="101"/>
      <c r="X28" s="57" t="s">
        <v>161</v>
      </c>
      <c r="Y28" s="53" t="s">
        <v>162</v>
      </c>
      <c r="Z28" s="53" t="s">
        <v>163</v>
      </c>
      <c r="AA28" s="53" t="s">
        <v>164</v>
      </c>
      <c r="AB28" s="58" t="s">
        <v>165</v>
      </c>
    </row>
    <row r="29" spans="1:30" ht="17" thickBot="1" x14ac:dyDescent="0.25">
      <c r="L29" s="35" t="s">
        <v>158</v>
      </c>
      <c r="M29" s="31" t="s">
        <v>159</v>
      </c>
      <c r="N29" s="32" t="s">
        <v>160</v>
      </c>
      <c r="O29" s="35" t="s">
        <v>158</v>
      </c>
      <c r="P29" s="31" t="s">
        <v>159</v>
      </c>
      <c r="Q29" s="32" t="s">
        <v>160</v>
      </c>
      <c r="R29" s="35" t="s">
        <v>158</v>
      </c>
      <c r="S29" s="31" t="s">
        <v>159</v>
      </c>
      <c r="T29" s="32" t="s">
        <v>160</v>
      </c>
      <c r="U29" s="35" t="s">
        <v>158</v>
      </c>
      <c r="V29" s="31" t="s">
        <v>159</v>
      </c>
      <c r="W29" s="32" t="s">
        <v>160</v>
      </c>
      <c r="AB29" s="29"/>
    </row>
    <row r="30" spans="1:30" x14ac:dyDescent="0.2">
      <c r="A30" t="s">
        <v>283</v>
      </c>
      <c r="C30" t="str">
        <f>CONCATENATE("Hän lauloi: ",C28,D28,E28,F28,G28,H28,I28)</f>
        <v>Hän lauloi: "3 pientä porsasta"</v>
      </c>
      <c r="L30">
        <v>1</v>
      </c>
      <c r="M30">
        <v>0</v>
      </c>
      <c r="N30" s="55"/>
      <c r="Q30" s="55"/>
      <c r="T30" s="55"/>
      <c r="W30" s="55"/>
      <c r="X30">
        <f>COUNTA(L30:N30)</f>
        <v>2</v>
      </c>
      <c r="Y30">
        <f>COUNTA(O30:Q30)</f>
        <v>0</v>
      </c>
      <c r="Z30">
        <f>COUNTA(R30:T30)</f>
        <v>0</v>
      </c>
      <c r="AA30">
        <f>COUNTA(U30:W30)</f>
        <v>0</v>
      </c>
      <c r="AB30" s="29">
        <f>4-COUNTIF(X30:AA30,0)</f>
        <v>1</v>
      </c>
    </row>
    <row r="31" spans="1:30" ht="17" thickBot="1" x14ac:dyDescent="0.25">
      <c r="L31">
        <v>1</v>
      </c>
      <c r="M31">
        <v>1</v>
      </c>
      <c r="N31" s="56">
        <v>6</v>
      </c>
      <c r="O31">
        <v>2</v>
      </c>
      <c r="P31">
        <v>6</v>
      </c>
      <c r="Q31" s="56">
        <v>7</v>
      </c>
      <c r="R31">
        <v>3</v>
      </c>
      <c r="T31" s="56">
        <v>2</v>
      </c>
      <c r="U31">
        <v>1</v>
      </c>
      <c r="W31" s="56"/>
      <c r="X31">
        <f t="shared" ref="X31:X34" si="7">COUNTA(L31:N31)</f>
        <v>3</v>
      </c>
      <c r="Y31">
        <f t="shared" ref="Y31:Y34" si="8">COUNTA(O31:Q31)</f>
        <v>3</v>
      </c>
      <c r="Z31">
        <f t="shared" ref="Z31:Z34" si="9">COUNTA(R31:T31)</f>
        <v>2</v>
      </c>
      <c r="AA31">
        <f t="shared" ref="AA31:AA34" si="10">COUNTA(U31:W31)</f>
        <v>1</v>
      </c>
      <c r="AB31" s="29">
        <f t="shared" ref="AB31:AB34" si="11">4-COUNTIF(X31:AA31,0)</f>
        <v>4</v>
      </c>
    </row>
    <row r="32" spans="1:30" x14ac:dyDescent="0.2">
      <c r="B32" s="20" t="s">
        <v>114</v>
      </c>
      <c r="C32" s="11"/>
      <c r="D32" s="11"/>
      <c r="E32" s="11"/>
      <c r="F32" s="11"/>
      <c r="G32" s="11"/>
      <c r="H32" s="12"/>
      <c r="N32" s="56"/>
      <c r="Q32" s="56"/>
      <c r="T32" s="56"/>
      <c r="W32" s="56"/>
      <c r="X32">
        <f t="shared" si="7"/>
        <v>0</v>
      </c>
      <c r="Y32">
        <f t="shared" si="8"/>
        <v>0</v>
      </c>
      <c r="Z32">
        <f t="shared" si="9"/>
        <v>0</v>
      </c>
      <c r="AA32">
        <f t="shared" si="10"/>
        <v>0</v>
      </c>
      <c r="AB32" s="29">
        <f t="shared" si="11"/>
        <v>0</v>
      </c>
    </row>
    <row r="33" spans="1:28" x14ac:dyDescent="0.2">
      <c r="B33" s="13" t="s">
        <v>115</v>
      </c>
      <c r="C33" s="14"/>
      <c r="D33" s="14"/>
      <c r="E33" s="14"/>
      <c r="F33" s="14"/>
      <c r="G33" s="14"/>
      <c r="H33" s="15"/>
      <c r="L33">
        <v>1</v>
      </c>
      <c r="N33" s="56"/>
      <c r="Q33" s="56"/>
      <c r="T33" s="56"/>
      <c r="W33" s="56"/>
      <c r="X33">
        <f t="shared" si="7"/>
        <v>1</v>
      </c>
      <c r="Y33">
        <f t="shared" si="8"/>
        <v>0</v>
      </c>
      <c r="Z33">
        <f t="shared" si="9"/>
        <v>0</v>
      </c>
      <c r="AA33">
        <f t="shared" si="10"/>
        <v>0</v>
      </c>
      <c r="AB33" s="29">
        <f t="shared" si="11"/>
        <v>1</v>
      </c>
    </row>
    <row r="34" spans="1:28" x14ac:dyDescent="0.2">
      <c r="B34" s="13" t="s">
        <v>116</v>
      </c>
      <c r="C34" s="14"/>
      <c r="D34" s="14"/>
      <c r="E34" s="14"/>
      <c r="F34" s="14"/>
      <c r="G34" s="14"/>
      <c r="H34" s="15"/>
      <c r="L34">
        <v>1</v>
      </c>
      <c r="M34">
        <v>2</v>
      </c>
      <c r="N34" s="56"/>
      <c r="O34">
        <v>1</v>
      </c>
      <c r="Q34" s="56"/>
      <c r="T34" s="56"/>
      <c r="W34" s="56"/>
      <c r="X34">
        <f t="shared" si="7"/>
        <v>2</v>
      </c>
      <c r="Y34">
        <f t="shared" si="8"/>
        <v>1</v>
      </c>
      <c r="Z34">
        <f t="shared" si="9"/>
        <v>0</v>
      </c>
      <c r="AA34">
        <f t="shared" si="10"/>
        <v>0</v>
      </c>
      <c r="AB34" s="29">
        <f t="shared" si="11"/>
        <v>2</v>
      </c>
    </row>
    <row r="35" spans="1:28" x14ac:dyDescent="0.2">
      <c r="B35" s="13" t="s">
        <v>117</v>
      </c>
      <c r="C35" s="14"/>
      <c r="D35" s="14"/>
      <c r="E35" s="14"/>
      <c r="F35" s="14"/>
      <c r="G35" s="14"/>
      <c r="H35" s="15"/>
    </row>
    <row r="36" spans="1:28" ht="17" thickBot="1" x14ac:dyDescent="0.25">
      <c r="B36" s="16" t="s">
        <v>118</v>
      </c>
      <c r="C36" s="17"/>
      <c r="D36" s="17"/>
      <c r="E36" s="17"/>
      <c r="F36" s="17"/>
      <c r="G36" s="17"/>
      <c r="H36" s="18"/>
    </row>
    <row r="37" spans="1:28" x14ac:dyDescent="0.2">
      <c r="L37" s="20" t="s">
        <v>287</v>
      </c>
      <c r="M37" s="64"/>
      <c r="N37" s="64"/>
      <c r="O37" s="11"/>
      <c r="P37" s="11"/>
      <c r="Q37" s="11"/>
      <c r="R37" s="12"/>
    </row>
    <row r="38" spans="1:28" x14ac:dyDescent="0.2">
      <c r="B38" s="36" t="s">
        <v>124</v>
      </c>
      <c r="C38" s="37"/>
      <c r="D38" s="37"/>
      <c r="E38" s="37"/>
      <c r="F38" s="38"/>
      <c r="L38" s="13" t="s">
        <v>246</v>
      </c>
      <c r="M38" s="14"/>
      <c r="N38" s="14"/>
      <c r="O38" s="14"/>
      <c r="P38" s="14"/>
      <c r="Q38" s="14"/>
      <c r="R38" s="15"/>
    </row>
    <row r="39" spans="1:28" x14ac:dyDescent="0.2">
      <c r="B39" s="39" t="s">
        <v>125</v>
      </c>
      <c r="C39" s="40"/>
      <c r="D39" s="40"/>
      <c r="E39" s="40"/>
      <c r="F39" s="41"/>
      <c r="L39" s="13" t="s">
        <v>245</v>
      </c>
      <c r="M39" s="14"/>
      <c r="N39" s="14"/>
      <c r="O39" s="14"/>
      <c r="P39" s="14"/>
      <c r="Q39" s="14"/>
      <c r="R39" s="15"/>
    </row>
    <row r="40" spans="1:28" ht="17" thickBot="1" x14ac:dyDescent="0.25">
      <c r="B40" s="42" t="s">
        <v>126</v>
      </c>
      <c r="C40" s="43"/>
      <c r="D40" s="43"/>
      <c r="E40" s="43"/>
      <c r="F40" s="44"/>
      <c r="L40" s="16" t="s">
        <v>247</v>
      </c>
      <c r="M40" s="17"/>
      <c r="N40" s="17"/>
      <c r="O40" s="17"/>
      <c r="P40" s="17"/>
      <c r="Q40" s="17"/>
      <c r="R40" s="18"/>
    </row>
    <row r="42" spans="1:28" x14ac:dyDescent="0.2">
      <c r="A42" s="10" t="s">
        <v>112</v>
      </c>
      <c r="B42" s="34">
        <v>3</v>
      </c>
      <c r="C42" s="34" t="s">
        <v>122</v>
      </c>
      <c r="D42" s="34" t="s">
        <v>123</v>
      </c>
    </row>
    <row r="43" spans="1:28" x14ac:dyDescent="0.2">
      <c r="B43" t="str">
        <f>CONCATENATE(B42," ",C42," ",D42)</f>
        <v>3 merkkiä oikein?</v>
      </c>
    </row>
  </sheetData>
  <mergeCells count="4">
    <mergeCell ref="L28:N28"/>
    <mergeCell ref="O28:Q28"/>
    <mergeCell ref="R28:T28"/>
    <mergeCell ref="U28:W28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AE696-7954-714F-BD97-63C46EB43D78}">
  <dimension ref="B1:S52"/>
  <sheetViews>
    <sheetView workbookViewId="0">
      <selection activeCell="K27" sqref="K27"/>
    </sheetView>
  </sheetViews>
  <sheetFormatPr baseColWidth="10" defaultRowHeight="16" x14ac:dyDescent="0.2"/>
  <cols>
    <col min="2" max="3" width="9.1640625" customWidth="1"/>
    <col min="4" max="4" width="10" customWidth="1"/>
    <col min="5" max="6" width="9.1640625" customWidth="1"/>
    <col min="7" max="7" width="7.83203125" customWidth="1"/>
    <col min="11" max="11" width="11.6640625" customWidth="1"/>
    <col min="14" max="14" width="11.5" customWidth="1"/>
    <col min="15" max="15" width="12.6640625" customWidth="1"/>
    <col min="19" max="19" width="12.1640625" customWidth="1"/>
  </cols>
  <sheetData>
    <row r="1" spans="2:19" ht="17" thickBot="1" x14ac:dyDescent="0.25"/>
    <row r="2" spans="2:19" x14ac:dyDescent="0.2">
      <c r="B2" s="4" t="s">
        <v>248</v>
      </c>
      <c r="C2" s="26" t="s">
        <v>183</v>
      </c>
      <c r="D2" s="26" t="s">
        <v>201</v>
      </c>
      <c r="E2" s="26" t="s">
        <v>202</v>
      </c>
      <c r="F2" s="26" t="s">
        <v>182</v>
      </c>
      <c r="G2" s="26" t="s">
        <v>203</v>
      </c>
      <c r="H2" s="27" t="s">
        <v>221</v>
      </c>
      <c r="J2" s="46" t="s">
        <v>232</v>
      </c>
      <c r="K2" s="48"/>
      <c r="M2" s="81" t="s">
        <v>248</v>
      </c>
      <c r="N2" s="81" t="s">
        <v>183</v>
      </c>
      <c r="O2" s="81" t="s">
        <v>201</v>
      </c>
      <c r="P2" s="81" t="s">
        <v>202</v>
      </c>
      <c r="Q2" s="81" t="s">
        <v>182</v>
      </c>
      <c r="R2" s="81" t="s">
        <v>203</v>
      </c>
      <c r="S2" s="81" t="s">
        <v>221</v>
      </c>
    </row>
    <row r="3" spans="2:19" x14ac:dyDescent="0.2">
      <c r="B3" s="5" t="s">
        <v>184</v>
      </c>
      <c r="C3">
        <v>1</v>
      </c>
      <c r="D3" s="68">
        <v>1.1000000000000001</v>
      </c>
      <c r="E3" s="68">
        <v>0.95</v>
      </c>
      <c r="F3" t="s">
        <v>185</v>
      </c>
      <c r="G3">
        <v>75</v>
      </c>
      <c r="H3" s="6"/>
      <c r="J3" s="45" t="s">
        <v>233</v>
      </c>
      <c r="K3" s="50"/>
      <c r="M3" s="77" t="s">
        <v>184</v>
      </c>
      <c r="N3" s="77">
        <v>1</v>
      </c>
      <c r="O3" s="78">
        <v>1.1000000000000001</v>
      </c>
      <c r="P3" s="78">
        <v>0.95</v>
      </c>
      <c r="Q3" s="77" t="s">
        <v>185</v>
      </c>
      <c r="R3" s="77">
        <v>75</v>
      </c>
      <c r="S3" s="77">
        <v>1</v>
      </c>
    </row>
    <row r="4" spans="2:19" x14ac:dyDescent="0.2">
      <c r="B4" s="5" t="s">
        <v>184</v>
      </c>
      <c r="C4">
        <v>1</v>
      </c>
      <c r="D4" s="68">
        <v>1.1000000000000001</v>
      </c>
      <c r="E4" s="68">
        <v>0.95</v>
      </c>
      <c r="F4" t="s">
        <v>186</v>
      </c>
      <c r="G4">
        <v>53</v>
      </c>
      <c r="H4" s="6"/>
      <c r="J4" s="45" t="s">
        <v>222</v>
      </c>
      <c r="K4" s="50"/>
      <c r="M4" s="79" t="s">
        <v>184</v>
      </c>
      <c r="N4" s="79">
        <v>1</v>
      </c>
      <c r="O4" s="80">
        <v>1.1000000000000001</v>
      </c>
      <c r="P4" s="80">
        <v>0.95</v>
      </c>
      <c r="Q4" s="79" t="s">
        <v>186</v>
      </c>
      <c r="R4" s="79">
        <v>53</v>
      </c>
      <c r="S4" s="79">
        <v>0</v>
      </c>
    </row>
    <row r="5" spans="2:19" ht="17" thickBot="1" x14ac:dyDescent="0.25">
      <c r="B5" s="5" t="s">
        <v>184</v>
      </c>
      <c r="C5">
        <v>1</v>
      </c>
      <c r="D5" s="68">
        <v>1.1000000000000001</v>
      </c>
      <c r="E5" s="68">
        <v>0.95</v>
      </c>
      <c r="F5" t="s">
        <v>187</v>
      </c>
      <c r="G5">
        <v>66</v>
      </c>
      <c r="H5" s="6"/>
      <c r="J5" s="75" t="s">
        <v>223</v>
      </c>
      <c r="K5" s="76"/>
      <c r="M5" s="77" t="s">
        <v>184</v>
      </c>
      <c r="N5" s="77">
        <v>1</v>
      </c>
      <c r="O5" s="78">
        <v>1.1000000000000001</v>
      </c>
      <c r="P5" s="78">
        <v>0.95</v>
      </c>
      <c r="Q5" s="77" t="s">
        <v>187</v>
      </c>
      <c r="R5" s="77">
        <v>66</v>
      </c>
      <c r="S5" s="77">
        <v>0</v>
      </c>
    </row>
    <row r="6" spans="2:19" x14ac:dyDescent="0.2">
      <c r="B6" s="5" t="s">
        <v>197</v>
      </c>
      <c r="C6">
        <v>0</v>
      </c>
      <c r="D6" s="68">
        <v>1</v>
      </c>
      <c r="E6" s="68">
        <v>1.05</v>
      </c>
      <c r="F6" t="s">
        <v>188</v>
      </c>
      <c r="G6">
        <v>39</v>
      </c>
      <c r="H6" s="6"/>
      <c r="M6" s="79" t="s">
        <v>197</v>
      </c>
      <c r="N6" s="79">
        <v>0</v>
      </c>
      <c r="O6" s="80">
        <v>1</v>
      </c>
      <c r="P6" s="80">
        <v>1.05</v>
      </c>
      <c r="Q6" s="79" t="s">
        <v>188</v>
      </c>
      <c r="R6" s="79">
        <v>39</v>
      </c>
      <c r="S6" s="79">
        <v>1</v>
      </c>
    </row>
    <row r="7" spans="2:19" ht="17" thickBot="1" x14ac:dyDescent="0.25">
      <c r="B7" s="5" t="s">
        <v>197</v>
      </c>
      <c r="C7">
        <v>0</v>
      </c>
      <c r="D7" s="68">
        <v>1</v>
      </c>
      <c r="E7" s="68">
        <v>1.05</v>
      </c>
      <c r="F7" t="s">
        <v>189</v>
      </c>
      <c r="G7">
        <v>84</v>
      </c>
      <c r="H7" s="6"/>
      <c r="M7" s="77" t="s">
        <v>197</v>
      </c>
      <c r="N7" s="77">
        <v>0</v>
      </c>
      <c r="O7" s="78">
        <v>1</v>
      </c>
      <c r="P7" s="78">
        <v>1.05</v>
      </c>
      <c r="Q7" s="77" t="s">
        <v>189</v>
      </c>
      <c r="R7" s="77">
        <v>84</v>
      </c>
      <c r="S7" s="77">
        <v>0</v>
      </c>
    </row>
    <row r="8" spans="2:19" x14ac:dyDescent="0.2">
      <c r="B8" s="5" t="s">
        <v>198</v>
      </c>
      <c r="C8">
        <v>1</v>
      </c>
      <c r="D8" s="68">
        <v>0.9</v>
      </c>
      <c r="E8" s="68">
        <v>1.1499999999999999</v>
      </c>
      <c r="F8" t="s">
        <v>190</v>
      </c>
      <c r="G8">
        <v>77</v>
      </c>
      <c r="H8" s="6"/>
      <c r="J8" s="46" t="s">
        <v>234</v>
      </c>
      <c r="K8" s="48"/>
      <c r="M8" s="79" t="s">
        <v>198</v>
      </c>
      <c r="N8" s="79">
        <v>1</v>
      </c>
      <c r="O8" s="80">
        <v>0.9</v>
      </c>
      <c r="P8" s="80">
        <v>1.1499999999999999</v>
      </c>
      <c r="Q8" s="79" t="s">
        <v>190</v>
      </c>
      <c r="R8" s="79">
        <v>77</v>
      </c>
      <c r="S8" s="79">
        <v>1</v>
      </c>
    </row>
    <row r="9" spans="2:19" x14ac:dyDescent="0.2">
      <c r="B9" s="5" t="s">
        <v>198</v>
      </c>
      <c r="C9">
        <v>1</v>
      </c>
      <c r="D9" s="68">
        <v>0.9</v>
      </c>
      <c r="E9" s="68">
        <v>1.1499999999999999</v>
      </c>
      <c r="F9" t="s">
        <v>191</v>
      </c>
      <c r="G9">
        <v>67</v>
      </c>
      <c r="H9" s="6"/>
      <c r="J9" s="45" t="s">
        <v>236</v>
      </c>
      <c r="K9" s="50"/>
      <c r="M9" s="77" t="s">
        <v>198</v>
      </c>
      <c r="N9" s="77">
        <v>1</v>
      </c>
      <c r="O9" s="78">
        <v>0.9</v>
      </c>
      <c r="P9" s="78">
        <v>1.1499999999999999</v>
      </c>
      <c r="Q9" s="77" t="s">
        <v>191</v>
      </c>
      <c r="R9" s="77">
        <v>67</v>
      </c>
      <c r="S9" s="77">
        <v>0</v>
      </c>
    </row>
    <row r="10" spans="2:19" x14ac:dyDescent="0.2">
      <c r="B10" s="5" t="s">
        <v>198</v>
      </c>
      <c r="C10">
        <v>1</v>
      </c>
      <c r="D10" s="68">
        <v>0.9</v>
      </c>
      <c r="E10" s="68">
        <v>1.1499999999999999</v>
      </c>
      <c r="F10" t="s">
        <v>192</v>
      </c>
      <c r="G10">
        <v>59</v>
      </c>
      <c r="H10" s="6"/>
      <c r="J10" s="45" t="s">
        <v>235</v>
      </c>
      <c r="K10" s="50"/>
      <c r="M10" s="79" t="s">
        <v>198</v>
      </c>
      <c r="N10" s="79">
        <v>1</v>
      </c>
      <c r="O10" s="80">
        <v>0.9</v>
      </c>
      <c r="P10" s="80">
        <v>1.1499999999999999</v>
      </c>
      <c r="Q10" s="79" t="s">
        <v>192</v>
      </c>
      <c r="R10" s="79">
        <v>59</v>
      </c>
      <c r="S10" s="79">
        <v>0</v>
      </c>
    </row>
    <row r="11" spans="2:19" x14ac:dyDescent="0.2">
      <c r="B11" s="5" t="s">
        <v>198</v>
      </c>
      <c r="C11">
        <v>1</v>
      </c>
      <c r="D11" s="68">
        <v>0.9</v>
      </c>
      <c r="E11" s="68">
        <v>1.1499999999999999</v>
      </c>
      <c r="F11" t="s">
        <v>193</v>
      </c>
      <c r="G11">
        <v>71</v>
      </c>
      <c r="H11" s="6"/>
      <c r="J11" s="45" t="s">
        <v>224</v>
      </c>
      <c r="K11" s="50"/>
      <c r="M11" s="77" t="s">
        <v>198</v>
      </c>
      <c r="N11" s="77">
        <v>1</v>
      </c>
      <c r="O11" s="78">
        <v>0.9</v>
      </c>
      <c r="P11" s="78">
        <v>1.1499999999999999</v>
      </c>
      <c r="Q11" s="77" t="s">
        <v>193</v>
      </c>
      <c r="R11" s="77">
        <v>71</v>
      </c>
      <c r="S11" s="77">
        <v>0</v>
      </c>
    </row>
    <row r="12" spans="2:19" x14ac:dyDescent="0.2">
      <c r="B12" s="5" t="s">
        <v>199</v>
      </c>
      <c r="C12">
        <v>0</v>
      </c>
      <c r="D12" s="68">
        <v>1.2</v>
      </c>
      <c r="E12" s="68">
        <v>0.9</v>
      </c>
      <c r="F12" t="s">
        <v>194</v>
      </c>
      <c r="G12">
        <v>44</v>
      </c>
      <c r="H12" s="6"/>
      <c r="J12" s="45" t="s">
        <v>237</v>
      </c>
      <c r="K12" s="50"/>
      <c r="M12" s="79" t="s">
        <v>199</v>
      </c>
      <c r="N12" s="79">
        <v>0</v>
      </c>
      <c r="O12" s="80">
        <v>1.2</v>
      </c>
      <c r="P12" s="80">
        <v>0.9</v>
      </c>
      <c r="Q12" s="79" t="s">
        <v>194</v>
      </c>
      <c r="R12" s="79">
        <v>44</v>
      </c>
      <c r="S12" s="79">
        <v>1</v>
      </c>
    </row>
    <row r="13" spans="2:19" x14ac:dyDescent="0.2">
      <c r="B13" s="5" t="s">
        <v>200</v>
      </c>
      <c r="C13">
        <v>0</v>
      </c>
      <c r="D13" s="68">
        <v>0.95</v>
      </c>
      <c r="E13" s="68">
        <v>1</v>
      </c>
      <c r="F13" t="s">
        <v>195</v>
      </c>
      <c r="G13">
        <v>91</v>
      </c>
      <c r="H13" s="6"/>
      <c r="J13" s="45" t="s">
        <v>238</v>
      </c>
      <c r="K13" s="50"/>
      <c r="M13" s="77" t="s">
        <v>200</v>
      </c>
      <c r="N13" s="77">
        <v>0</v>
      </c>
      <c r="O13" s="78">
        <v>0.95</v>
      </c>
      <c r="P13" s="78">
        <v>1</v>
      </c>
      <c r="Q13" s="77" t="s">
        <v>195</v>
      </c>
      <c r="R13" s="77">
        <v>91</v>
      </c>
      <c r="S13" s="77">
        <v>1</v>
      </c>
    </row>
    <row r="14" spans="2:19" ht="17" thickBot="1" x14ac:dyDescent="0.25">
      <c r="B14" s="7" t="s">
        <v>200</v>
      </c>
      <c r="C14" s="8">
        <v>0</v>
      </c>
      <c r="D14" s="69">
        <v>0.95</v>
      </c>
      <c r="E14" s="69">
        <v>1</v>
      </c>
      <c r="F14" s="8" t="s">
        <v>196</v>
      </c>
      <c r="G14" s="8">
        <v>61</v>
      </c>
      <c r="H14" s="9"/>
      <c r="J14" s="75" t="s">
        <v>239</v>
      </c>
      <c r="K14" s="76"/>
      <c r="M14" s="79" t="s">
        <v>200</v>
      </c>
      <c r="N14" s="79">
        <v>0</v>
      </c>
      <c r="O14" s="80">
        <v>0.95</v>
      </c>
      <c r="P14" s="80">
        <v>1</v>
      </c>
      <c r="Q14" s="79" t="s">
        <v>196</v>
      </c>
      <c r="R14" s="79">
        <v>61</v>
      </c>
      <c r="S14" s="79">
        <v>0</v>
      </c>
    </row>
    <row r="15" spans="2:19" ht="17" thickBot="1" x14ac:dyDescent="0.25"/>
    <row r="16" spans="2:19" ht="17" thickBot="1" x14ac:dyDescent="0.25">
      <c r="J16" s="20" t="s">
        <v>240</v>
      </c>
      <c r="K16" s="12"/>
    </row>
    <row r="17" spans="2:11" x14ac:dyDescent="0.2">
      <c r="B17" s="20" t="s">
        <v>204</v>
      </c>
      <c r="C17" s="11"/>
      <c r="D17" s="11"/>
      <c r="E17" s="11"/>
      <c r="F17" s="11"/>
      <c r="G17" s="12"/>
      <c r="J17" s="13" t="s">
        <v>241</v>
      </c>
      <c r="K17" s="15"/>
    </row>
    <row r="18" spans="2:11" x14ac:dyDescent="0.2">
      <c r="B18" s="13" t="s">
        <v>205</v>
      </c>
      <c r="C18" s="14"/>
      <c r="D18" s="14"/>
      <c r="E18" s="14"/>
      <c r="F18" s="14"/>
      <c r="G18" s="15"/>
      <c r="J18" s="13" t="s">
        <v>242</v>
      </c>
      <c r="K18" s="15"/>
    </row>
    <row r="19" spans="2:11" x14ac:dyDescent="0.2">
      <c r="B19" s="13" t="s">
        <v>206</v>
      </c>
      <c r="C19" s="14"/>
      <c r="D19" s="14"/>
      <c r="E19" s="14"/>
      <c r="F19" s="14"/>
      <c r="G19" s="15"/>
      <c r="J19" s="13" t="s">
        <v>243</v>
      </c>
      <c r="K19" s="15"/>
    </row>
    <row r="20" spans="2:11" ht="17" thickBot="1" x14ac:dyDescent="0.25">
      <c r="B20" s="13" t="s">
        <v>207</v>
      </c>
      <c r="C20" s="14"/>
      <c r="D20" s="14"/>
      <c r="E20" s="14"/>
      <c r="F20" s="14"/>
      <c r="G20" s="15"/>
      <c r="J20" s="16" t="s">
        <v>244</v>
      </c>
      <c r="K20" s="18"/>
    </row>
    <row r="21" spans="2:11" x14ac:dyDescent="0.2">
      <c r="B21" s="13" t="s">
        <v>208</v>
      </c>
      <c r="C21" s="14"/>
      <c r="D21" s="14"/>
      <c r="E21" s="14"/>
      <c r="F21" s="14"/>
      <c r="G21" s="15"/>
    </row>
    <row r="22" spans="2:11" x14ac:dyDescent="0.2">
      <c r="B22" s="13" t="s">
        <v>209</v>
      </c>
      <c r="C22" s="14"/>
      <c r="D22" s="14"/>
      <c r="E22" s="14"/>
      <c r="F22" s="14"/>
      <c r="G22" s="15"/>
    </row>
    <row r="23" spans="2:11" x14ac:dyDescent="0.2">
      <c r="B23" s="13" t="s">
        <v>210</v>
      </c>
      <c r="C23" s="14"/>
      <c r="D23" s="14"/>
      <c r="E23" s="14"/>
      <c r="F23" s="14"/>
      <c r="G23" s="15"/>
    </row>
    <row r="24" spans="2:11" x14ac:dyDescent="0.2">
      <c r="B24" s="13" t="s">
        <v>225</v>
      </c>
      <c r="C24" s="14"/>
      <c r="D24" s="14"/>
      <c r="E24" s="14"/>
      <c r="F24" s="14"/>
      <c r="G24" s="15"/>
    </row>
    <row r="25" spans="2:11" x14ac:dyDescent="0.2">
      <c r="B25" s="13" t="s">
        <v>226</v>
      </c>
      <c r="C25" s="14"/>
      <c r="D25" s="14"/>
      <c r="E25" s="14"/>
      <c r="F25" s="14"/>
      <c r="G25" s="15"/>
    </row>
    <row r="26" spans="2:11" x14ac:dyDescent="0.2">
      <c r="B26" s="13" t="s">
        <v>227</v>
      </c>
      <c r="C26" s="14"/>
      <c r="D26" s="14"/>
      <c r="E26" s="14"/>
      <c r="F26" s="14"/>
      <c r="G26" s="15"/>
    </row>
    <row r="27" spans="2:11" x14ac:dyDescent="0.2">
      <c r="B27" s="13" t="s">
        <v>229</v>
      </c>
      <c r="C27" s="14"/>
      <c r="D27" s="14"/>
      <c r="E27" s="14"/>
      <c r="F27" s="14"/>
      <c r="G27" s="15"/>
    </row>
    <row r="28" spans="2:11" ht="17" thickBot="1" x14ac:dyDescent="0.25">
      <c r="B28" s="16" t="s">
        <v>228</v>
      </c>
      <c r="C28" s="17"/>
      <c r="D28" s="17"/>
      <c r="E28" s="17"/>
      <c r="F28" s="17"/>
      <c r="G28" s="18"/>
    </row>
    <row r="30" spans="2:11" x14ac:dyDescent="0.2">
      <c r="B30" s="70" t="s">
        <v>230</v>
      </c>
      <c r="C30" s="14"/>
    </row>
    <row r="31" spans="2:11" ht="19" x14ac:dyDescent="0.25">
      <c r="B31" s="97" t="s">
        <v>231</v>
      </c>
      <c r="C31" s="98"/>
      <c r="D31" s="98"/>
      <c r="E31" s="98"/>
      <c r="F31" s="98"/>
      <c r="G31" s="95"/>
    </row>
    <row r="32" spans="2:11" ht="17" thickBot="1" x14ac:dyDescent="0.25"/>
    <row r="33" spans="2:7" x14ac:dyDescent="0.2">
      <c r="B33" s="20" t="s">
        <v>213</v>
      </c>
      <c r="C33" s="11"/>
      <c r="D33" s="11"/>
      <c r="E33" s="11"/>
      <c r="F33" s="11"/>
      <c r="G33" s="12"/>
    </row>
    <row r="34" spans="2:7" x14ac:dyDescent="0.2">
      <c r="B34" s="13" t="s">
        <v>211</v>
      </c>
      <c r="C34" s="14"/>
      <c r="D34" s="14"/>
      <c r="E34" s="14"/>
      <c r="F34" s="14"/>
      <c r="G34" s="15"/>
    </row>
    <row r="35" spans="2:7" x14ac:dyDescent="0.2">
      <c r="B35" s="13" t="s">
        <v>212</v>
      </c>
      <c r="C35" s="14"/>
      <c r="D35" s="14"/>
      <c r="E35" s="14"/>
      <c r="F35" s="14"/>
      <c r="G35" s="15"/>
    </row>
    <row r="36" spans="2:7" x14ac:dyDescent="0.2">
      <c r="B36" s="13" t="s">
        <v>214</v>
      </c>
      <c r="C36" s="14"/>
      <c r="D36" s="14"/>
      <c r="E36" s="14"/>
      <c r="F36" s="14"/>
      <c r="G36" s="15"/>
    </row>
    <row r="37" spans="2:7" x14ac:dyDescent="0.2">
      <c r="B37" s="13" t="s">
        <v>215</v>
      </c>
      <c r="C37" s="14"/>
      <c r="D37" s="14"/>
      <c r="E37" s="14"/>
      <c r="F37" s="14"/>
      <c r="G37" s="15"/>
    </row>
    <row r="38" spans="2:7" x14ac:dyDescent="0.2">
      <c r="B38" s="13" t="s">
        <v>216</v>
      </c>
      <c r="C38" s="14"/>
      <c r="D38" s="14"/>
      <c r="E38" s="14"/>
      <c r="F38" s="14"/>
      <c r="G38" s="15"/>
    </row>
    <row r="39" spans="2:7" x14ac:dyDescent="0.2">
      <c r="B39" s="13" t="s">
        <v>217</v>
      </c>
      <c r="C39" s="14"/>
      <c r="D39" s="14"/>
      <c r="E39" s="14"/>
      <c r="F39" s="14"/>
      <c r="G39" s="15"/>
    </row>
    <row r="40" spans="2:7" x14ac:dyDescent="0.2">
      <c r="B40" s="13" t="s">
        <v>218</v>
      </c>
      <c r="C40" s="14"/>
      <c r="D40" s="14"/>
      <c r="E40" s="14"/>
      <c r="F40" s="14"/>
      <c r="G40" s="15"/>
    </row>
    <row r="41" spans="2:7" x14ac:dyDescent="0.2">
      <c r="B41" s="13" t="s">
        <v>249</v>
      </c>
      <c r="C41" s="14"/>
      <c r="D41" s="14"/>
      <c r="E41" s="14"/>
      <c r="F41" s="14"/>
      <c r="G41" s="15"/>
    </row>
    <row r="42" spans="2:7" x14ac:dyDescent="0.2">
      <c r="B42" s="13" t="s">
        <v>219</v>
      </c>
      <c r="C42" s="14"/>
      <c r="D42" s="14"/>
      <c r="E42" s="14"/>
      <c r="F42" s="14"/>
      <c r="G42" s="15"/>
    </row>
    <row r="43" spans="2:7" ht="17" thickBot="1" x14ac:dyDescent="0.25">
      <c r="B43" s="16" t="s">
        <v>220</v>
      </c>
      <c r="C43" s="17"/>
      <c r="D43" s="17"/>
      <c r="E43" s="17"/>
      <c r="F43" s="17"/>
      <c r="G43" s="18"/>
    </row>
    <row r="46" spans="2:7" ht="17" thickBot="1" x14ac:dyDescent="0.25"/>
    <row r="47" spans="2:7" x14ac:dyDescent="0.2">
      <c r="B47" s="4" t="s">
        <v>248</v>
      </c>
      <c r="C47" s="26" t="s">
        <v>183</v>
      </c>
      <c r="D47" s="27" t="s">
        <v>221</v>
      </c>
    </row>
    <row r="48" spans="2:7" x14ac:dyDescent="0.2">
      <c r="B48" s="71" t="s">
        <v>198</v>
      </c>
      <c r="C48" s="74">
        <v>1</v>
      </c>
      <c r="D48" s="6">
        <f>IF(B47=B48,0,1)</f>
        <v>1</v>
      </c>
    </row>
    <row r="49" spans="2:4" x14ac:dyDescent="0.2">
      <c r="B49" s="71" t="s">
        <v>198</v>
      </c>
      <c r="C49" s="74">
        <v>1</v>
      </c>
      <c r="D49" s="6">
        <f t="shared" ref="D49:D52" si="0">IF(B48=B49,0,1)</f>
        <v>0</v>
      </c>
    </row>
    <row r="50" spans="2:4" x14ac:dyDescent="0.2">
      <c r="B50" s="71" t="s">
        <v>199</v>
      </c>
      <c r="C50" s="74">
        <v>0</v>
      </c>
      <c r="D50" s="6">
        <f t="shared" si="0"/>
        <v>1</v>
      </c>
    </row>
    <row r="51" spans="2:4" x14ac:dyDescent="0.2">
      <c r="B51" s="71" t="s">
        <v>200</v>
      </c>
      <c r="C51" s="74">
        <v>0</v>
      </c>
      <c r="D51" s="6">
        <f t="shared" si="0"/>
        <v>1</v>
      </c>
    </row>
    <row r="52" spans="2:4" ht="17" thickBot="1" x14ac:dyDescent="0.25">
      <c r="B52" s="72" t="s">
        <v>200</v>
      </c>
      <c r="C52" s="73">
        <v>0</v>
      </c>
      <c r="D52" s="9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Taustatietoa</vt:lpstr>
      <vt:lpstr>Sarakk. hallinta</vt:lpstr>
      <vt:lpstr>Kopioinnit, sarjat, maalaus</vt:lpstr>
      <vt:lpstr>Funktiot, yleistä</vt:lpstr>
      <vt:lpstr>Funktiot, hyödyllisimpiä</vt:lpstr>
      <vt:lpstr>2-tasoisen-aineiston hallinta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Rauhala Auvo</dc:creator>
  <cp:lastModifiedBy>Rauhala Auvo</cp:lastModifiedBy>
  <dcterms:created xsi:type="dcterms:W3CDTF">2023-10-04T07:35:37Z</dcterms:created>
  <dcterms:modified xsi:type="dcterms:W3CDTF">2023-10-22T08:01:47Z</dcterms:modified>
</cp:coreProperties>
</file>